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/>
  <c r="F54"/>
  <c r="F53"/>
  <c r="F52"/>
  <c r="H12"/>
  <c r="G30"/>
  <c r="H30" s="1"/>
  <c r="H10"/>
  <c r="G29"/>
  <c r="H29" s="1"/>
  <c r="G25"/>
  <c r="G26"/>
  <c r="H26" s="1"/>
  <c r="G27"/>
  <c r="H27" s="1"/>
  <c r="G28"/>
  <c r="H28" s="1"/>
  <c r="G24"/>
  <c r="H24" s="1"/>
  <c r="H11" l="1"/>
  <c r="H8"/>
  <c r="H9"/>
  <c r="H6" l="1"/>
  <c r="H7"/>
  <c r="H5"/>
  <c r="H25" l="1"/>
  <c r="H35" l="1"/>
  <c r="H18"/>
  <c r="F57" l="1"/>
</calcChain>
</file>

<file path=xl/sharedStrings.xml><?xml version="1.0" encoding="utf-8"?>
<sst xmlns="http://schemas.openxmlformats.org/spreadsheetml/2006/main" count="122" uniqueCount="53">
  <si>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</si>
  <si>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</si>
  <si>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</si>
  <si>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</si>
  <si>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</si>
  <si>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</si>
  <si>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</si>
  <si>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</si>
  <si>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</si>
  <si>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</si>
  <si>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</si>
  <si>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</si>
  <si>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</si>
  <si>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</si>
  <si>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</si>
  <si>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</si>
  <si>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</si>
  <si>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</si>
  <si>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</si>
  <si>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</si>
  <si>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</si>
  <si>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</si>
  <si>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</si>
  <si>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</si>
  <si>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</si>
  <si>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</si>
  <si>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</si>
  <si>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</si>
  <si>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</si>
  <si>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</si>
  <si>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</si>
  <si>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SYNGENE</t>
  </si>
  <si>
    <t>CLOSE</t>
  </si>
  <si>
    <t>BERGERPAINT</t>
  </si>
  <si>
    <t>OIL 490 LONG CALL OPTION</t>
  </si>
  <si>
    <t>ALKYLAMINE</t>
  </si>
  <si>
    <t>FLUOROCHEM</t>
  </si>
  <si>
    <t>DEEPAKFERT</t>
  </si>
  <si>
    <t>ASHOKLEY</t>
  </si>
  <si>
    <t>MOTILALOFS</t>
  </si>
  <si>
    <t>UPL 550 CALL OPTION</t>
  </si>
  <si>
    <t>COROMANDEL 1960 CALL</t>
  </si>
  <si>
    <t>ICICIGI 1900 CALL</t>
  </si>
  <si>
    <t>BANKNIFTY 49500 PUT</t>
  </si>
  <si>
    <t>RECLTD 500 PUT</t>
  </si>
  <si>
    <t>NIFTY 23600 PUT</t>
  </si>
  <si>
    <t>HDFCAMC 4000 PUT</t>
  </si>
  <si>
    <t>NAUKRI</t>
  </si>
  <si>
    <t>NIFTY 23500 CALL - EXPIRY TRADE</t>
  </si>
  <si>
    <t>PIIND 3700 LONG CALL OPTION</t>
  </si>
  <si>
    <t>GODREJCP 1180 LONG CALL OPTION</t>
  </si>
  <si>
    <t>COALINDIA 375 LONG PUT OPTION</t>
  </si>
  <si>
    <t>EXIT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</si>
</sst>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topLeftCell="A49" zoomScaleNormal="100" workbookViewId="0">
      <selection activeCell="I55" sqref="I55:I59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40</v>
      </c>
      <c r="B5" s="39" t="s">
        <v>26</v>
      </c>
      <c r="C5" s="20">
        <v>14</v>
      </c>
      <c r="D5" s="20">
        <v>12.9</v>
      </c>
      <c r="E5" s="20">
        <v>17</v>
      </c>
      <c r="F5" s="20">
        <v>15.2</v>
      </c>
      <c r="G5" s="22">
        <v>1355</v>
      </c>
      <c r="H5" s="18">
        <f>+G5*(F5-C5)</f>
        <v>1625.9999999999991</v>
      </c>
      <c r="I5" s="23" t="s">
        <v>28</v>
      </c>
    </row>
    <row r="6" spans="1:9">
      <c r="A6" s="19" t="s">
        <v>41</v>
      </c>
      <c r="B6" s="39" t="s">
        <v>19</v>
      </c>
      <c r="C6" s="39">
        <v>60</v>
      </c>
      <c r="D6" s="16">
        <v>56</v>
      </c>
      <c r="E6" s="16">
        <v>71</v>
      </c>
      <c r="F6" s="20">
        <v>67</v>
      </c>
      <c r="G6" s="22">
        <v>350</v>
      </c>
      <c r="H6" s="40">
        <f t="shared" ref="H6:H12" si="0">+G6*(F6-C6)</f>
        <v>2450</v>
      </c>
      <c r="I6" s="23" t="s">
        <v>28</v>
      </c>
    </row>
    <row r="7" spans="1:9">
      <c r="A7" s="19" t="s">
        <v>42</v>
      </c>
      <c r="B7" s="39" t="s">
        <v>19</v>
      </c>
      <c r="C7" s="16">
        <v>53</v>
      </c>
      <c r="D7" s="16">
        <v>48</v>
      </c>
      <c r="E7" s="16">
        <v>65</v>
      </c>
      <c r="F7" s="16">
        <v>53.4</v>
      </c>
      <c r="G7" s="22">
        <v>250</v>
      </c>
      <c r="H7" s="40">
        <f t="shared" si="0"/>
        <v>99.999999999999645</v>
      </c>
      <c r="I7" s="23" t="s">
        <v>18</v>
      </c>
    </row>
    <row r="8" spans="1:9">
      <c r="A8" s="19" t="s">
        <v>43</v>
      </c>
      <c r="B8" s="39" t="s">
        <v>19</v>
      </c>
      <c r="C8" s="16">
        <v>790</v>
      </c>
      <c r="D8" s="16">
        <v>670</v>
      </c>
      <c r="E8" s="16">
        <v>1000</v>
      </c>
      <c r="F8" s="16">
        <v>865</v>
      </c>
      <c r="G8" s="22">
        <v>15</v>
      </c>
      <c r="H8" s="40">
        <f t="shared" si="0"/>
        <v>1125</v>
      </c>
      <c r="I8" s="23" t="s">
        <v>28</v>
      </c>
    </row>
    <row r="9" spans="1:9">
      <c r="A9" s="19" t="s">
        <v>44</v>
      </c>
      <c r="B9" s="39" t="s">
        <v>19</v>
      </c>
      <c r="C9" s="16">
        <v>19.5</v>
      </c>
      <c r="D9" s="16">
        <v>18</v>
      </c>
      <c r="E9" s="16">
        <v>24</v>
      </c>
      <c r="F9" s="16">
        <v>21</v>
      </c>
      <c r="G9" s="22">
        <v>1000</v>
      </c>
      <c r="H9" s="40">
        <f t="shared" si="0"/>
        <v>1500</v>
      </c>
      <c r="I9" s="23" t="s">
        <v>28</v>
      </c>
    </row>
    <row r="10" spans="1:9">
      <c r="A10" s="19" t="s">
        <v>45</v>
      </c>
      <c r="B10" s="39" t="s">
        <v>19</v>
      </c>
      <c r="C10" s="16">
        <v>68</v>
      </c>
      <c r="D10" s="16">
        <v>44</v>
      </c>
      <c r="E10" s="16">
        <v>110</v>
      </c>
      <c r="F10" s="16">
        <v>44</v>
      </c>
      <c r="G10" s="22">
        <v>75</v>
      </c>
      <c r="H10" s="40">
        <f t="shared" si="0"/>
        <v>-1800</v>
      </c>
      <c r="I10" s="23" t="s">
        <v>13</v>
      </c>
    </row>
    <row r="11" spans="1:9">
      <c r="A11" s="19" t="s">
        <v>46</v>
      </c>
      <c r="B11" s="39" t="s">
        <v>19</v>
      </c>
      <c r="C11" s="16">
        <v>122</v>
      </c>
      <c r="D11" s="16">
        <v>110</v>
      </c>
      <c r="E11" s="16">
        <v>145</v>
      </c>
      <c r="F11" s="16">
        <v>135</v>
      </c>
      <c r="G11" s="22">
        <v>150</v>
      </c>
      <c r="H11" s="40">
        <f t="shared" si="0"/>
        <v>1950</v>
      </c>
      <c r="I11" s="23" t="s">
        <v>28</v>
      </c>
    </row>
    <row r="12" spans="1:9">
      <c r="A12" s="19" t="s">
        <v>48</v>
      </c>
      <c r="B12" s="39" t="s">
        <v>19</v>
      </c>
      <c r="C12" s="16">
        <v>18</v>
      </c>
      <c r="D12" s="16">
        <v>0.05</v>
      </c>
      <c r="E12" s="16">
        <v>60</v>
      </c>
      <c r="F12" s="16">
        <v>26.5</v>
      </c>
      <c r="G12" s="22">
        <v>75</v>
      </c>
      <c r="H12" s="40">
        <f t="shared" si="0"/>
        <v>637.5</v>
      </c>
      <c r="I12" s="23" t="s">
        <v>28</v>
      </c>
    </row>
    <row r="13" spans="1:9">
      <c r="A13" s="19"/>
      <c r="B13" s="39"/>
      <c r="C13" s="16"/>
      <c r="D13" s="16"/>
      <c r="E13" s="16"/>
      <c r="F13" s="16"/>
      <c r="G13" s="22"/>
      <c r="H13" s="40"/>
      <c r="I13" s="23"/>
    </row>
    <row r="14" spans="1:9">
      <c r="A14" s="19"/>
      <c r="B14" s="39"/>
      <c r="C14" s="16"/>
      <c r="D14" s="16"/>
      <c r="E14" s="16"/>
      <c r="F14" s="16"/>
      <c r="G14" s="22"/>
      <c r="H14" s="40"/>
      <c r="I14" s="23"/>
    </row>
    <row r="15" spans="1:9">
      <c r="A15" s="19"/>
      <c r="B15" s="39"/>
      <c r="C15" s="16"/>
      <c r="D15" s="16"/>
      <c r="E15" s="16"/>
      <c r="F15" s="16"/>
      <c r="G15" s="22"/>
      <c r="H15" s="40"/>
      <c r="I15" s="23"/>
    </row>
    <row r="16" spans="1:9">
      <c r="A16" s="19"/>
      <c r="B16" s="39"/>
      <c r="C16" s="16"/>
      <c r="D16" s="16"/>
      <c r="E16" s="16"/>
      <c r="F16" s="16"/>
      <c r="G16" s="22"/>
      <c r="H16" s="40"/>
      <c r="I16" s="23"/>
    </row>
    <row r="17" spans="1:9">
      <c r="A17" s="19"/>
      <c r="B17" s="39"/>
      <c r="C17" s="16"/>
      <c r="D17" s="16"/>
      <c r="E17" s="16"/>
      <c r="F17" s="16"/>
      <c r="G17" s="22"/>
      <c r="H17" s="40"/>
      <c r="I17" s="23"/>
    </row>
    <row r="18" spans="1:9">
      <c r="A18" s="48" t="s">
        <v>10</v>
      </c>
      <c r="B18" s="48"/>
      <c r="C18" s="48"/>
      <c r="D18" s="48"/>
      <c r="E18" s="48"/>
      <c r="F18" s="48"/>
      <c r="G18" s="48"/>
      <c r="H18" s="21">
        <f>SUM(H5:H17)</f>
        <v>7588.4999999999991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49" t="s">
        <v>20</v>
      </c>
      <c r="B22" s="49"/>
      <c r="C22" s="49"/>
      <c r="D22" s="49"/>
      <c r="E22" s="49"/>
      <c r="F22" s="49"/>
      <c r="G22" s="49"/>
      <c r="H22" s="49"/>
      <c r="I22" s="49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35</v>
      </c>
      <c r="B24" s="39" t="s">
        <v>26</v>
      </c>
      <c r="C24" s="20">
        <v>1797</v>
      </c>
      <c r="D24" s="20">
        <v>1780</v>
      </c>
      <c r="E24" s="20">
        <v>1830</v>
      </c>
      <c r="F24" s="20">
        <v>1830</v>
      </c>
      <c r="G24" s="22">
        <f>100000/C24</f>
        <v>55.648302726766836</v>
      </c>
      <c r="H24" s="40">
        <f t="shared" ref="H24:H27" si="1">(F24-C24)*G24</f>
        <v>1836.3939899833056</v>
      </c>
      <c r="I24" s="23" t="s">
        <v>28</v>
      </c>
    </row>
    <row r="25" spans="1:9" ht="14.25" customHeight="1">
      <c r="A25" s="19" t="s">
        <v>36</v>
      </c>
      <c r="B25" s="39" t="s">
        <v>19</v>
      </c>
      <c r="C25" s="15">
        <v>4100</v>
      </c>
      <c r="D25" s="16">
        <v>4060</v>
      </c>
      <c r="E25" s="16">
        <v>4200</v>
      </c>
      <c r="F25" s="20">
        <v>4174</v>
      </c>
      <c r="G25" s="22">
        <f t="shared" ref="G25:G30" si="2">100000/C25</f>
        <v>24.390243902439025</v>
      </c>
      <c r="H25" s="40">
        <f t="shared" si="1"/>
        <v>1804.8780487804879</v>
      </c>
      <c r="I25" s="23" t="s">
        <v>28</v>
      </c>
    </row>
    <row r="26" spans="1:9" ht="14.25" customHeight="1">
      <c r="A26" s="19" t="s">
        <v>37</v>
      </c>
      <c r="B26" s="39" t="s">
        <v>19</v>
      </c>
      <c r="C26" s="16">
        <v>1207</v>
      </c>
      <c r="D26" s="16">
        <v>1195</v>
      </c>
      <c r="E26" s="16">
        <v>1236</v>
      </c>
      <c r="F26" s="20">
        <v>1225</v>
      </c>
      <c r="G26" s="22">
        <f t="shared" si="2"/>
        <v>82.850041425020706</v>
      </c>
      <c r="H26" s="40">
        <f t="shared" si="1"/>
        <v>1491.3007456503726</v>
      </c>
      <c r="I26" s="23" t="s">
        <v>28</v>
      </c>
    </row>
    <row r="27" spans="1:9" ht="14.25" customHeight="1">
      <c r="A27" s="19" t="s">
        <v>33</v>
      </c>
      <c r="B27" s="39" t="s">
        <v>19</v>
      </c>
      <c r="C27" s="16">
        <v>470</v>
      </c>
      <c r="D27" s="16">
        <v>465</v>
      </c>
      <c r="E27" s="16">
        <v>481</v>
      </c>
      <c r="F27" s="20">
        <v>470.4</v>
      </c>
      <c r="G27" s="22">
        <f t="shared" si="2"/>
        <v>212.7659574468085</v>
      </c>
      <c r="H27" s="40">
        <f t="shared" si="1"/>
        <v>85.106382978718557</v>
      </c>
      <c r="I27" s="23" t="s">
        <v>18</v>
      </c>
    </row>
    <row r="28" spans="1:9" ht="14.4" customHeight="1">
      <c r="A28" s="19" t="s">
        <v>38</v>
      </c>
      <c r="B28" s="39" t="s">
        <v>30</v>
      </c>
      <c r="C28" s="16">
        <v>217.8</v>
      </c>
      <c r="D28" s="16">
        <v>220</v>
      </c>
      <c r="E28" s="16">
        <v>214</v>
      </c>
      <c r="F28" s="20">
        <v>215.3</v>
      </c>
      <c r="G28" s="22">
        <f t="shared" si="2"/>
        <v>459.1368227731864</v>
      </c>
      <c r="H28" s="40">
        <f>(C28-F28)*G28</f>
        <v>1147.842056932966</v>
      </c>
      <c r="I28" s="23" t="s">
        <v>28</v>
      </c>
    </row>
    <row r="29" spans="1:9" ht="13.8" customHeight="1">
      <c r="A29" s="19" t="s">
        <v>39</v>
      </c>
      <c r="B29" s="39" t="s">
        <v>30</v>
      </c>
      <c r="C29" s="16">
        <v>920</v>
      </c>
      <c r="D29" s="16">
        <v>930</v>
      </c>
      <c r="E29" s="16">
        <v>900</v>
      </c>
      <c r="F29" s="20">
        <v>911</v>
      </c>
      <c r="G29" s="22">
        <f t="shared" si="2"/>
        <v>108.69565217391305</v>
      </c>
      <c r="H29" s="40">
        <f>(C29-F29)*G29</f>
        <v>978.26086956521738</v>
      </c>
      <c r="I29" s="23" t="s">
        <v>28</v>
      </c>
    </row>
    <row r="30" spans="1:9" ht="13.8" customHeight="1">
      <c r="A30" s="19" t="s">
        <v>47</v>
      </c>
      <c r="B30" s="39" t="s">
        <v>30</v>
      </c>
      <c r="C30" s="16">
        <v>8000</v>
      </c>
      <c r="D30" s="16">
        <v>8080</v>
      </c>
      <c r="E30" s="16">
        <v>7880</v>
      </c>
      <c r="F30" s="20">
        <v>7948</v>
      </c>
      <c r="G30" s="22">
        <f t="shared" si="2"/>
        <v>12.5</v>
      </c>
      <c r="H30" s="40">
        <f>(C30-F30)*G30</f>
        <v>650</v>
      </c>
      <c r="I30" s="23" t="s">
        <v>32</v>
      </c>
    </row>
    <row r="31" spans="1:9" ht="14.25" customHeight="1">
      <c r="A31" s="19"/>
      <c r="B31" s="39"/>
      <c r="C31" s="16"/>
      <c r="D31" s="16"/>
      <c r="E31" s="16"/>
      <c r="F31" s="20"/>
      <c r="G31" s="22"/>
      <c r="H31" s="40"/>
      <c r="I31" s="23"/>
    </row>
    <row r="32" spans="1:9" ht="14.25" customHeight="1">
      <c r="A32" s="19"/>
      <c r="B32" s="39"/>
      <c r="C32" s="16"/>
      <c r="D32" s="16"/>
      <c r="E32" s="16"/>
      <c r="F32" s="20"/>
      <c r="G32" s="22"/>
      <c r="H32" s="40"/>
      <c r="I32" s="23"/>
    </row>
    <row r="33" spans="1:9" ht="14.25" customHeight="1">
      <c r="A33" s="19"/>
      <c r="B33" s="39"/>
      <c r="C33" s="16"/>
      <c r="D33" s="16"/>
      <c r="E33" s="16"/>
      <c r="F33" s="20"/>
      <c r="G33" s="22"/>
      <c r="H33" s="40"/>
      <c r="I33" s="23"/>
    </row>
    <row r="34" spans="1:9" ht="14.25" customHeight="1">
      <c r="A34" s="19"/>
      <c r="B34" s="15"/>
      <c r="C34" s="16"/>
      <c r="D34" s="16"/>
      <c r="E34" s="16"/>
      <c r="F34" s="20"/>
      <c r="G34" s="22"/>
      <c r="H34" s="18"/>
      <c r="I34" s="23"/>
    </row>
    <row r="35" spans="1:9">
      <c r="A35" s="48" t="s">
        <v>10</v>
      </c>
      <c r="B35" s="48"/>
      <c r="C35" s="48"/>
      <c r="D35" s="48"/>
      <c r="E35" s="48"/>
      <c r="F35" s="48"/>
      <c r="G35" s="48"/>
      <c r="H35" s="21">
        <f>SUM(H24:H34)</f>
        <v>7993.7820938910691</v>
      </c>
      <c r="I35" s="24"/>
    </row>
    <row r="36" spans="1:9">
      <c r="A36" s="53" t="s">
        <v>14</v>
      </c>
      <c r="B36" s="53"/>
      <c r="C36" s="53"/>
      <c r="I36" s="6"/>
    </row>
    <row r="37" spans="1:9">
      <c r="A37" s="26"/>
      <c r="B37" s="26"/>
      <c r="C37" s="26"/>
      <c r="I37" s="6"/>
    </row>
    <row r="38" spans="1:9">
      <c r="A38" s="26"/>
      <c r="B38" s="47"/>
      <c r="C38" s="26"/>
      <c r="I38" s="6"/>
    </row>
    <row r="39" spans="1:9">
      <c r="I39" s="6"/>
    </row>
    <row r="40" spans="1:9">
      <c r="A40" s="3"/>
      <c r="D40" s="4"/>
      <c r="E40" s="4"/>
      <c r="I40" s="6"/>
    </row>
    <row r="41" spans="1:9">
      <c r="A41" s="9"/>
      <c r="B41" s="10"/>
      <c r="C41" s="10"/>
      <c r="D41" s="10"/>
      <c r="E41" s="10"/>
      <c r="G41" s="7"/>
      <c r="I41" s="6"/>
    </row>
    <row r="42" spans="1:9">
      <c r="A42" s="49" t="s">
        <v>27</v>
      </c>
      <c r="B42" s="49"/>
      <c r="C42" s="49"/>
      <c r="D42" s="49"/>
      <c r="E42" s="49"/>
      <c r="F42" s="49"/>
      <c r="G42" s="11"/>
      <c r="H42" s="31"/>
      <c r="I42" s="6"/>
    </row>
    <row r="43" spans="1:9">
      <c r="A43" s="17" t="s">
        <v>11</v>
      </c>
      <c r="B43" s="17" t="s">
        <v>1</v>
      </c>
      <c r="C43" s="17" t="s">
        <v>2</v>
      </c>
      <c r="D43" s="17" t="s">
        <v>3</v>
      </c>
      <c r="E43" s="17" t="s">
        <v>5</v>
      </c>
      <c r="F43" s="17" t="s">
        <v>4</v>
      </c>
      <c r="G43" s="8"/>
      <c r="H43" s="32"/>
      <c r="I43" s="6"/>
    </row>
    <row r="44" spans="1:9">
      <c r="A44" s="39" t="s">
        <v>29</v>
      </c>
      <c r="B44" s="43" t="s">
        <v>49</v>
      </c>
      <c r="C44" s="43" t="s">
        <v>26</v>
      </c>
      <c r="D44" s="42">
        <v>110</v>
      </c>
      <c r="E44" s="41">
        <v>90</v>
      </c>
      <c r="F44" s="44">
        <v>160</v>
      </c>
      <c r="G44" s="5"/>
      <c r="H44" s="31"/>
      <c r="I44" s="14"/>
    </row>
    <row r="45" spans="1:9">
      <c r="A45" s="39" t="s">
        <v>29</v>
      </c>
      <c r="B45" s="43" t="s">
        <v>50</v>
      </c>
      <c r="C45" s="43" t="s">
        <v>19</v>
      </c>
      <c r="D45" s="42">
        <v>37</v>
      </c>
      <c r="E45" s="41">
        <v>32</v>
      </c>
      <c r="F45" s="44">
        <v>48</v>
      </c>
      <c r="G45" s="5"/>
      <c r="H45" s="31"/>
      <c r="I45" s="14"/>
    </row>
    <row r="46" spans="1:9">
      <c r="A46" s="39" t="s">
        <v>29</v>
      </c>
      <c r="B46" s="43" t="s">
        <v>51</v>
      </c>
      <c r="C46" s="43" t="s">
        <v>19</v>
      </c>
      <c r="D46" s="42">
        <v>9</v>
      </c>
      <c r="E46" s="41">
        <v>6.5</v>
      </c>
      <c r="F46" s="44">
        <v>15</v>
      </c>
      <c r="G46" s="5"/>
      <c r="H46" s="31"/>
      <c r="I46" s="14"/>
    </row>
    <row r="47" spans="1:9">
      <c r="A47" s="45"/>
      <c r="C47" s="46"/>
      <c r="D47" s="36"/>
      <c r="E47" s="37"/>
      <c r="F47" s="38"/>
      <c r="G47" s="5"/>
      <c r="H47" s="31"/>
      <c r="I47" s="14"/>
    </row>
    <row r="48" spans="1:9">
      <c r="A48" s="45"/>
      <c r="C48" s="46"/>
      <c r="D48" s="36"/>
      <c r="E48" s="37"/>
      <c r="F48" s="38"/>
      <c r="G48" s="5"/>
      <c r="H48" s="31"/>
      <c r="I48" s="14"/>
    </row>
    <row r="49" spans="1:9">
      <c r="A49" s="12"/>
      <c r="C49" s="5"/>
      <c r="D49" s="3"/>
      <c r="E49" s="3"/>
      <c r="F49" s="3"/>
      <c r="G49" s="3"/>
      <c r="H49" s="31"/>
      <c r="I49" s="14"/>
    </row>
    <row r="50" spans="1:9" ht="15" customHeight="1">
      <c r="A50" s="49" t="s">
        <v>21</v>
      </c>
      <c r="B50" s="49"/>
      <c r="C50" s="49"/>
      <c r="D50" s="49"/>
      <c r="E50" s="49"/>
      <c r="F50" s="49"/>
      <c r="G50" s="49"/>
      <c r="H50" s="11"/>
      <c r="I50" s="14"/>
    </row>
    <row r="51" spans="1:9">
      <c r="A51" s="35" t="s">
        <v>23</v>
      </c>
      <c r="B51" s="35" t="s">
        <v>1</v>
      </c>
      <c r="C51" s="35" t="s">
        <v>2</v>
      </c>
      <c r="D51" s="17" t="s">
        <v>3</v>
      </c>
      <c r="E51" s="17" t="s">
        <v>12</v>
      </c>
      <c r="F51" s="17" t="s">
        <v>15</v>
      </c>
      <c r="G51" s="25" t="s">
        <v>9</v>
      </c>
      <c r="H51" s="33"/>
      <c r="I51" s="14"/>
    </row>
    <row r="52" spans="1:9">
      <c r="A52" s="39" t="s">
        <v>29</v>
      </c>
      <c r="B52" s="43" t="s">
        <v>50</v>
      </c>
      <c r="C52" s="43" t="s">
        <v>19</v>
      </c>
      <c r="D52" s="42">
        <v>37</v>
      </c>
      <c r="E52" s="41">
        <v>46</v>
      </c>
      <c r="F52" s="40">
        <f>(500)*(E52-D52)</f>
        <v>4500</v>
      </c>
      <c r="G52" s="16" t="s">
        <v>28</v>
      </c>
    </row>
    <row r="53" spans="1:9">
      <c r="A53" s="39" t="s">
        <v>29</v>
      </c>
      <c r="B53" s="43" t="s">
        <v>34</v>
      </c>
      <c r="C53" s="43" t="s">
        <v>19</v>
      </c>
      <c r="D53" s="42">
        <v>20</v>
      </c>
      <c r="E53" s="41">
        <v>17</v>
      </c>
      <c r="F53" s="40">
        <f>(1075)*(E53-D53)</f>
        <v>-3225</v>
      </c>
      <c r="G53" s="16" t="s">
        <v>13</v>
      </c>
    </row>
    <row r="54" spans="1:9">
      <c r="A54" s="39" t="s">
        <v>29</v>
      </c>
      <c r="B54" s="43" t="s">
        <v>49</v>
      </c>
      <c r="C54" s="43" t="s">
        <v>26</v>
      </c>
      <c r="D54" s="42">
        <v>110</v>
      </c>
      <c r="E54" s="41">
        <v>90</v>
      </c>
      <c r="F54" s="40">
        <f>(125)*(E54-D54)</f>
        <v>-2500</v>
      </c>
      <c r="G54" s="16" t="s">
        <v>13</v>
      </c>
    </row>
    <row r="55" spans="1:9">
      <c r="A55" s="39" t="s">
        <v>29</v>
      </c>
      <c r="B55" s="43" t="s">
        <v>51</v>
      </c>
      <c r="C55" s="43" t="s">
        <v>19</v>
      </c>
      <c r="D55" s="42">
        <v>9</v>
      </c>
      <c r="E55" s="41">
        <v>9.6999999999999993</v>
      </c>
      <c r="F55" s="40">
        <f>(1050)*(E55-D55)</f>
        <v>734.9999999999992</v>
      </c>
      <c r="G55" s="16" t="s">
        <v>52</v>
      </c>
    </row>
    <row r="56" spans="1:9">
      <c r="A56" s="39"/>
      <c r="B56" s="43"/>
      <c r="C56" s="43"/>
      <c r="D56" s="42"/>
      <c r="E56" s="27"/>
      <c r="F56" s="40"/>
      <c r="G56" s="16"/>
      <c r="I56" s="14"/>
    </row>
    <row r="57" spans="1:9">
      <c r="A57" s="55" t="s">
        <v>10</v>
      </c>
      <c r="B57" s="56"/>
      <c r="C57" s="56"/>
      <c r="D57" s="56"/>
      <c r="E57" s="57"/>
      <c r="F57" s="34">
        <f>SUM(F52:F56)</f>
        <v>-490.0000000000008</v>
      </c>
      <c r="I57" s="14"/>
    </row>
    <row r="58" spans="1:9">
      <c r="A58" s="54" t="s">
        <v>22</v>
      </c>
      <c r="B58" s="53"/>
      <c r="C58" s="53"/>
      <c r="F58" s="13"/>
      <c r="I58" s="14"/>
    </row>
    <row r="59" spans="1:9">
      <c r="F59" s="13"/>
      <c r="I59" s="14"/>
    </row>
    <row r="60" spans="1:9">
      <c r="F60" s="13"/>
      <c r="I60" s="14"/>
    </row>
    <row r="61" spans="1:9">
      <c r="I61" s="14"/>
    </row>
    <row r="62" spans="1:9">
      <c r="I62" s="14"/>
    </row>
    <row r="63" spans="1:9">
      <c r="I63" s="14"/>
    </row>
    <row r="64" spans="1:9" ht="14.4" customHeight="1">
      <c r="A64" s="50" t="s">
        <v>17</v>
      </c>
      <c r="B64" s="51"/>
      <c r="C64" s="51"/>
      <c r="D64" s="51"/>
      <c r="E64" s="51"/>
      <c r="F64" s="51"/>
      <c r="G64" s="52"/>
      <c r="I64" s="14"/>
    </row>
    <row r="65" spans="1:7" ht="14.4" customHeight="1">
      <c r="A65" s="35" t="s">
        <v>11</v>
      </c>
      <c r="B65" s="35" t="s">
        <v>1</v>
      </c>
      <c r="C65" s="35" t="s">
        <v>2</v>
      </c>
      <c r="D65" s="17" t="s">
        <v>3</v>
      </c>
      <c r="E65" s="25" t="s">
        <v>5</v>
      </c>
      <c r="F65" s="25" t="s">
        <v>4</v>
      </c>
      <c r="G65" s="25" t="s">
        <v>18</v>
      </c>
    </row>
    <row r="66" spans="1:7">
      <c r="A66" s="39" t="s">
        <v>25</v>
      </c>
      <c r="B66" s="43" t="s">
        <v>31</v>
      </c>
      <c r="C66" s="43" t="s">
        <v>26</v>
      </c>
      <c r="D66" s="42">
        <v>886</v>
      </c>
      <c r="E66" s="41">
        <v>864</v>
      </c>
      <c r="F66" s="44">
        <v>925</v>
      </c>
    </row>
    <row r="67" spans="1:7">
      <c r="A67" s="39"/>
      <c r="B67" s="43"/>
      <c r="C67" s="43"/>
      <c r="D67" s="42"/>
      <c r="E67" s="41"/>
      <c r="F67" s="44"/>
    </row>
  </sheetData>
  <mergeCells count="11">
    <mergeCell ref="A64:G64"/>
    <mergeCell ref="A36:C36"/>
    <mergeCell ref="A50:G50"/>
    <mergeCell ref="A58:C58"/>
    <mergeCell ref="A42:F42"/>
    <mergeCell ref="A57:E57"/>
    <mergeCell ref="A18:G18"/>
    <mergeCell ref="A2:I2"/>
    <mergeCell ref="A22:I22"/>
    <mergeCell ref="A3:I3"/>
    <mergeCell ref="A35:G35"/>
  </mergeCells>
  <phoneticPr fontId="0" type="noConversion"/>
  <conditionalFormatting sqref="F57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2025-01-09T10:12:45Z</dcterms:modified>
</cp:coreProperties>
</file>