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/>
  <c r="F55"/>
  <c r="F54"/>
  <c r="H15"/>
  <c r="H13"/>
  <c r="H14"/>
  <c r="G27"/>
  <c r="H27" s="1"/>
  <c r="H12"/>
  <c r="H10"/>
  <c r="G25"/>
  <c r="G26"/>
  <c r="H26" s="1"/>
  <c r="G24"/>
  <c r="H24" s="1"/>
  <c r="H11" l="1"/>
  <c r="H8"/>
  <c r="H9"/>
  <c r="H6" l="1"/>
  <c r="H7"/>
  <c r="H5"/>
  <c r="H25" l="1"/>
  <c r="H32" l="1"/>
  <c r="H18"/>
  <c r="F58" l="1"/>
</calcChain>
</file>

<file path=xl/sharedStrings.xml><?xml version="1.0" encoding="utf-8"?>
<sst xmlns="http://schemas.openxmlformats.org/spreadsheetml/2006/main" count="142" uniqueCount="54">
  <si>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</si>
  <si>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</si>
  <si>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</si>
  <si>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</si>
  <si>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</si>
  <si>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</si>
  <si>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</si>
  <si>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</si>
  <si>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</si>
  <si>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</si>
  <si>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</si>
  <si>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</si>
  <si>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</si>
  <si>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</si>
  <si>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</si>
  <si>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</si>
  <si>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</si>
  <si>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</si>
  <si>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</si>
  <si>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</si>
  <si>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</si>
  <si>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</si>
  <si>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</si>
  <si>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</si>
  <si>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</si>
  <si>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</si>
  <si>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</si>
  <si>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</si>
  <si>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</si>
  <si>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</si>
  <si>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</si>
  <si>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SYNGENE</t>
  </si>
  <si>
    <t>COALINDIA</t>
  </si>
  <si>
    <t>ANANDRATHI</t>
  </si>
  <si>
    <t>AUBANK</t>
  </si>
  <si>
    <t>ONGC 262.50 PUT</t>
  </si>
  <si>
    <t>NIFTY 23500 PUT</t>
  </si>
  <si>
    <t>PEL 1020 PUT</t>
  </si>
  <si>
    <t>JINDALSTEEL 920 PUT</t>
  </si>
  <si>
    <t>CAMS</t>
  </si>
  <si>
    <t>MARICO 670 CALL</t>
  </si>
  <si>
    <t>TATACHEM 980 PUT</t>
  </si>
  <si>
    <t>TATACONSUMER 970 CALL</t>
  </si>
  <si>
    <t>WIPRO 305 CALL</t>
  </si>
  <si>
    <t>SENSEX 78000 CALL</t>
  </si>
  <si>
    <t>CDSL 1620 PUT</t>
  </si>
  <si>
    <t>CHOLAFIN 1240 LONG PUT OPTION</t>
  </si>
  <si>
    <t>LTIM 6100 LONG CALL OPTION</t>
  </si>
  <si>
    <t xml:space="preserve">HCLTECH </t>
  </si>
  <si>
    <t>ITBEES</t>
  </si>
  <si>
    <t>TCS 4200 SHORT PUT OPTION</t>
  </si>
  <si>
    <t>INFY</t>
  </si>
  <si>
    <t>BHARTIARTL</t>
  </si>
  <si>
    <t>DLF 750 PUT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</si>
</sst>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34" zoomScaleNormal="100" workbookViewId="0">
      <selection activeCell="J46" sqref="J46:J5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35</v>
      </c>
      <c r="B5" s="39" t="s">
        <v>26</v>
      </c>
      <c r="C5" s="20">
        <v>6.4</v>
      </c>
      <c r="D5" s="20">
        <v>5.6</v>
      </c>
      <c r="E5" s="20">
        <v>9</v>
      </c>
      <c r="F5" s="20">
        <v>7.2</v>
      </c>
      <c r="G5" s="22">
        <v>1900</v>
      </c>
      <c r="H5" s="18">
        <f>+G5*(F5-C5)</f>
        <v>1519.9999999999998</v>
      </c>
      <c r="I5" s="23" t="s">
        <v>28</v>
      </c>
    </row>
    <row r="6" spans="1:9">
      <c r="A6" s="19" t="s">
        <v>36</v>
      </c>
      <c r="B6" s="39" t="s">
        <v>19</v>
      </c>
      <c r="C6" s="39">
        <v>165</v>
      </c>
      <c r="D6" s="16">
        <v>140</v>
      </c>
      <c r="E6" s="16">
        <v>210</v>
      </c>
      <c r="F6" s="20">
        <v>208</v>
      </c>
      <c r="G6" s="22">
        <v>75</v>
      </c>
      <c r="H6" s="40">
        <f t="shared" ref="H6:H15" si="0">+G6*(F6-C6)</f>
        <v>3225</v>
      </c>
      <c r="I6" s="23" t="s">
        <v>28</v>
      </c>
    </row>
    <row r="7" spans="1:9">
      <c r="A7" s="19" t="s">
        <v>37</v>
      </c>
      <c r="B7" s="39" t="s">
        <v>19</v>
      </c>
      <c r="C7" s="16">
        <v>37</v>
      </c>
      <c r="D7" s="16">
        <v>34.5</v>
      </c>
      <c r="E7" s="16">
        <v>45</v>
      </c>
      <c r="F7" s="16">
        <v>42</v>
      </c>
      <c r="G7" s="22">
        <v>750</v>
      </c>
      <c r="H7" s="40">
        <f t="shared" si="0"/>
        <v>3750</v>
      </c>
      <c r="I7" s="23" t="s">
        <v>28</v>
      </c>
    </row>
    <row r="8" spans="1:9">
      <c r="A8" s="19" t="s">
        <v>38</v>
      </c>
      <c r="B8" s="39" t="s">
        <v>19</v>
      </c>
      <c r="C8" s="16">
        <v>25</v>
      </c>
      <c r="D8" s="16">
        <v>22</v>
      </c>
      <c r="E8" s="16">
        <v>31</v>
      </c>
      <c r="F8" s="16">
        <v>25</v>
      </c>
      <c r="G8" s="22">
        <v>625</v>
      </c>
      <c r="H8" s="40">
        <f t="shared" si="0"/>
        <v>0</v>
      </c>
      <c r="I8" s="23" t="s">
        <v>18</v>
      </c>
    </row>
    <row r="9" spans="1:9">
      <c r="A9" s="19" t="s">
        <v>40</v>
      </c>
      <c r="B9" s="39" t="s">
        <v>19</v>
      </c>
      <c r="C9" s="16">
        <v>18.5</v>
      </c>
      <c r="D9" s="16">
        <v>17</v>
      </c>
      <c r="E9" s="16">
        <v>23</v>
      </c>
      <c r="F9" s="16">
        <v>20.3</v>
      </c>
      <c r="G9" s="22">
        <v>1200</v>
      </c>
      <c r="H9" s="40">
        <f t="shared" si="0"/>
        <v>2160.0000000000009</v>
      </c>
      <c r="I9" s="23" t="s">
        <v>28</v>
      </c>
    </row>
    <row r="10" spans="1:9">
      <c r="A10" s="19" t="s">
        <v>41</v>
      </c>
      <c r="B10" s="39" t="s">
        <v>19</v>
      </c>
      <c r="C10" s="16">
        <v>32</v>
      </c>
      <c r="D10" s="16">
        <v>29</v>
      </c>
      <c r="E10" s="16">
        <v>39</v>
      </c>
      <c r="F10" s="16">
        <v>29</v>
      </c>
      <c r="G10" s="22">
        <v>550</v>
      </c>
      <c r="H10" s="40">
        <f t="shared" si="0"/>
        <v>-1650</v>
      </c>
      <c r="I10" s="23" t="s">
        <v>13</v>
      </c>
    </row>
    <row r="11" spans="1:9">
      <c r="A11" s="19" t="s">
        <v>42</v>
      </c>
      <c r="B11" s="39" t="s">
        <v>19</v>
      </c>
      <c r="C11" s="16">
        <v>24.4</v>
      </c>
      <c r="D11" s="16">
        <v>21</v>
      </c>
      <c r="E11" s="16">
        <v>32</v>
      </c>
      <c r="F11" s="16">
        <v>23.9</v>
      </c>
      <c r="G11" s="22">
        <v>456</v>
      </c>
      <c r="H11" s="40">
        <f t="shared" si="0"/>
        <v>-228</v>
      </c>
      <c r="I11" s="23" t="s">
        <v>18</v>
      </c>
    </row>
    <row r="12" spans="1:9">
      <c r="A12" s="19" t="s">
        <v>43</v>
      </c>
      <c r="B12" s="39" t="s">
        <v>19</v>
      </c>
      <c r="C12" s="16">
        <v>9</v>
      </c>
      <c r="D12" s="16">
        <v>8.1999999999999993</v>
      </c>
      <c r="E12" s="16">
        <v>11.5</v>
      </c>
      <c r="F12" s="16">
        <v>8.1999999999999993</v>
      </c>
      <c r="G12" s="22">
        <v>3000</v>
      </c>
      <c r="H12" s="40">
        <f t="shared" si="0"/>
        <v>-2400.0000000000023</v>
      </c>
      <c r="I12" s="23" t="s">
        <v>13</v>
      </c>
    </row>
    <row r="13" spans="1:9">
      <c r="A13" s="19" t="s">
        <v>44</v>
      </c>
      <c r="B13" s="39" t="s">
        <v>30</v>
      </c>
      <c r="C13" s="16">
        <v>230</v>
      </c>
      <c r="D13" s="16">
        <v>310</v>
      </c>
      <c r="E13" s="16">
        <v>100</v>
      </c>
      <c r="F13" s="16">
        <v>160</v>
      </c>
      <c r="G13" s="22">
        <v>20</v>
      </c>
      <c r="H13" s="40">
        <f>+G13*(C13-F13)</f>
        <v>1400</v>
      </c>
      <c r="I13" s="23" t="s">
        <v>28</v>
      </c>
    </row>
    <row r="14" spans="1:9">
      <c r="A14" s="19" t="s">
        <v>45</v>
      </c>
      <c r="B14" s="39" t="s">
        <v>19</v>
      </c>
      <c r="C14" s="16">
        <v>51</v>
      </c>
      <c r="D14" s="16">
        <v>47</v>
      </c>
      <c r="E14" s="16">
        <v>60</v>
      </c>
      <c r="F14" s="16">
        <v>58.5</v>
      </c>
      <c r="G14" s="22">
        <v>350</v>
      </c>
      <c r="H14" s="40">
        <f t="shared" si="0"/>
        <v>2625</v>
      </c>
      <c r="I14" s="23" t="s">
        <v>28</v>
      </c>
    </row>
    <row r="15" spans="1:9">
      <c r="A15" s="19" t="s">
        <v>53</v>
      </c>
      <c r="B15" s="39" t="s">
        <v>19</v>
      </c>
      <c r="C15" s="16">
        <v>20.5</v>
      </c>
      <c r="D15" s="16">
        <v>18.5</v>
      </c>
      <c r="E15" s="16">
        <v>25</v>
      </c>
      <c r="F15" s="16">
        <v>18.5</v>
      </c>
      <c r="G15" s="22">
        <v>825</v>
      </c>
      <c r="H15" s="40">
        <f t="shared" si="0"/>
        <v>-1650</v>
      </c>
      <c r="I15" s="23" t="s">
        <v>13</v>
      </c>
    </row>
    <row r="16" spans="1:9">
      <c r="A16" s="19"/>
      <c r="B16" s="39"/>
      <c r="C16" s="16"/>
      <c r="D16" s="16"/>
      <c r="E16" s="16"/>
      <c r="F16" s="16"/>
      <c r="G16" s="22"/>
      <c r="H16" s="40"/>
      <c r="I16" s="23"/>
    </row>
    <row r="17" spans="1:9">
      <c r="A17" s="19"/>
      <c r="B17" s="39"/>
      <c r="C17" s="16"/>
      <c r="D17" s="16"/>
      <c r="E17" s="16"/>
      <c r="F17" s="16"/>
      <c r="G17" s="22"/>
      <c r="H17" s="40"/>
      <c r="I17" s="23"/>
    </row>
    <row r="18" spans="1:9">
      <c r="A18" s="48" t="s">
        <v>10</v>
      </c>
      <c r="B18" s="48"/>
      <c r="C18" s="48"/>
      <c r="D18" s="48"/>
      <c r="E18" s="48"/>
      <c r="F18" s="48"/>
      <c r="G18" s="48"/>
      <c r="H18" s="21">
        <f>SUM(H5:H17)</f>
        <v>8751.9999999999982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49" t="s">
        <v>20</v>
      </c>
      <c r="B22" s="49"/>
      <c r="C22" s="49"/>
      <c r="D22" s="49"/>
      <c r="E22" s="49"/>
      <c r="F22" s="49"/>
      <c r="G22" s="49"/>
      <c r="H22" s="49"/>
      <c r="I22" s="49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32</v>
      </c>
      <c r="B24" s="39" t="s">
        <v>30</v>
      </c>
      <c r="C24" s="20">
        <v>369</v>
      </c>
      <c r="D24" s="20">
        <v>373</v>
      </c>
      <c r="E24" s="20">
        <v>361</v>
      </c>
      <c r="F24" s="20">
        <v>365.7</v>
      </c>
      <c r="G24" s="22">
        <f>100000/C24</f>
        <v>271.00271002710025</v>
      </c>
      <c r="H24" s="40">
        <f>(C24-F24)*G24</f>
        <v>894.30894308943391</v>
      </c>
      <c r="I24" s="23" t="s">
        <v>28</v>
      </c>
    </row>
    <row r="25" spans="1:9" ht="14.25" customHeight="1">
      <c r="A25" s="19" t="s">
        <v>33</v>
      </c>
      <c r="B25" s="39" t="s">
        <v>26</v>
      </c>
      <c r="C25" s="15">
        <v>4010</v>
      </c>
      <c r="D25" s="16">
        <v>3970</v>
      </c>
      <c r="E25" s="16">
        <v>4100</v>
      </c>
      <c r="F25" s="20">
        <v>4080</v>
      </c>
      <c r="G25" s="22">
        <f t="shared" ref="G25:G26" si="1">100000/C25</f>
        <v>24.937655860349128</v>
      </c>
      <c r="H25" s="40">
        <f t="shared" ref="H25:H26" si="2">(F25-C25)*G25</f>
        <v>1745.6359102244389</v>
      </c>
      <c r="I25" s="23" t="s">
        <v>28</v>
      </c>
    </row>
    <row r="26" spans="1:9" ht="14.25" customHeight="1">
      <c r="A26" s="19" t="s">
        <v>34</v>
      </c>
      <c r="B26" s="39" t="s">
        <v>19</v>
      </c>
      <c r="C26" s="16">
        <v>580</v>
      </c>
      <c r="D26" s="16">
        <v>575</v>
      </c>
      <c r="E26" s="16">
        <v>590</v>
      </c>
      <c r="F26" s="20">
        <v>580.5</v>
      </c>
      <c r="G26" s="22">
        <f t="shared" si="1"/>
        <v>172.41379310344828</v>
      </c>
      <c r="H26" s="40">
        <f t="shared" si="2"/>
        <v>86.206896551724142</v>
      </c>
      <c r="I26" s="23" t="s">
        <v>18</v>
      </c>
    </row>
    <row r="27" spans="1:9" ht="14.25" customHeight="1">
      <c r="A27" s="19" t="s">
        <v>39</v>
      </c>
      <c r="B27" s="39" t="s">
        <v>30</v>
      </c>
      <c r="C27" s="16">
        <v>4590</v>
      </c>
      <c r="D27" s="16">
        <v>4630</v>
      </c>
      <c r="E27" s="16">
        <v>4500</v>
      </c>
      <c r="F27" s="20">
        <v>4585</v>
      </c>
      <c r="G27" s="22">
        <f>100000/C27</f>
        <v>21.786492374727668</v>
      </c>
      <c r="H27" s="40">
        <f>(C27-F27)*G27</f>
        <v>108.93246187363835</v>
      </c>
      <c r="I27" s="23" t="s">
        <v>18</v>
      </c>
    </row>
    <row r="28" spans="1:9" ht="14.4" customHeight="1">
      <c r="A28" s="19"/>
      <c r="B28" s="39"/>
      <c r="C28" s="16"/>
      <c r="D28" s="16"/>
      <c r="E28" s="16"/>
      <c r="F28" s="20"/>
      <c r="G28" s="22"/>
      <c r="H28" s="40"/>
      <c r="I28" s="23"/>
    </row>
    <row r="29" spans="1:9" ht="14.25" customHeight="1">
      <c r="A29" s="19"/>
      <c r="B29" s="39"/>
      <c r="C29" s="16"/>
      <c r="D29" s="16"/>
      <c r="E29" s="16"/>
      <c r="F29" s="20"/>
      <c r="G29" s="22"/>
      <c r="H29" s="40"/>
      <c r="I29" s="23"/>
    </row>
    <row r="30" spans="1:9" ht="14.25" customHeight="1">
      <c r="A30" s="19"/>
      <c r="B30" s="39"/>
      <c r="C30" s="16"/>
      <c r="D30" s="16"/>
      <c r="E30" s="16"/>
      <c r="F30" s="20"/>
      <c r="G30" s="22"/>
      <c r="H30" s="40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SUM(H24:H31)</f>
        <v>2835.0842117392353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47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39" t="s">
        <v>25</v>
      </c>
      <c r="B41" s="43" t="s">
        <v>48</v>
      </c>
      <c r="C41" s="43" t="s">
        <v>26</v>
      </c>
      <c r="D41" s="42">
        <v>1971</v>
      </c>
      <c r="E41" s="41">
        <v>1935</v>
      </c>
      <c r="F41" s="44">
        <v>2030</v>
      </c>
      <c r="G41" s="5"/>
      <c r="H41" s="31"/>
      <c r="I41" s="14"/>
    </row>
    <row r="42" spans="1:9">
      <c r="A42" s="39" t="s">
        <v>25</v>
      </c>
      <c r="B42" s="43" t="s">
        <v>49</v>
      </c>
      <c r="C42" s="43" t="s">
        <v>19</v>
      </c>
      <c r="D42" s="42">
        <v>47.7</v>
      </c>
      <c r="E42" s="41">
        <v>46.7</v>
      </c>
      <c r="F42" s="44">
        <v>49.5</v>
      </c>
      <c r="G42" s="5"/>
      <c r="H42" s="31"/>
      <c r="I42" s="14"/>
    </row>
    <row r="43" spans="1:9">
      <c r="A43" s="39" t="s">
        <v>25</v>
      </c>
      <c r="B43" s="43" t="s">
        <v>51</v>
      </c>
      <c r="C43" s="43" t="s">
        <v>19</v>
      </c>
      <c r="D43" s="42">
        <v>1970</v>
      </c>
      <c r="E43" s="41">
        <v>1930</v>
      </c>
      <c r="F43" s="44">
        <v>2035</v>
      </c>
      <c r="G43" s="5"/>
      <c r="H43" s="31"/>
      <c r="I43" s="14"/>
    </row>
    <row r="44" spans="1:9">
      <c r="A44" s="39" t="s">
        <v>25</v>
      </c>
      <c r="B44" s="43" t="s">
        <v>52</v>
      </c>
      <c r="C44" s="43" t="s">
        <v>19</v>
      </c>
      <c r="D44" s="42">
        <v>1621</v>
      </c>
      <c r="E44" s="41">
        <v>1595</v>
      </c>
      <c r="F44" s="44">
        <v>1680</v>
      </c>
      <c r="G44" s="5"/>
      <c r="H44" s="31"/>
      <c r="I44" s="14"/>
    </row>
    <row r="45" spans="1:9">
      <c r="A45" s="39" t="s">
        <v>29</v>
      </c>
      <c r="B45" s="43" t="s">
        <v>46</v>
      </c>
      <c r="C45" s="43" t="s">
        <v>19</v>
      </c>
      <c r="D45" s="42">
        <v>31</v>
      </c>
      <c r="E45" s="41">
        <v>26</v>
      </c>
      <c r="F45" s="44">
        <v>42</v>
      </c>
      <c r="G45" s="5"/>
      <c r="H45" s="31"/>
      <c r="I45" s="14"/>
    </row>
    <row r="46" spans="1:9">
      <c r="A46" s="39" t="s">
        <v>29</v>
      </c>
      <c r="B46" s="43" t="s">
        <v>47</v>
      </c>
      <c r="C46" s="43" t="s">
        <v>19</v>
      </c>
      <c r="D46" s="42">
        <v>178</v>
      </c>
      <c r="E46" s="41">
        <v>160</v>
      </c>
      <c r="F46" s="44">
        <v>230</v>
      </c>
      <c r="G46" s="5"/>
      <c r="H46" s="31"/>
      <c r="I46" s="14"/>
    </row>
    <row r="47" spans="1:9">
      <c r="A47" s="39" t="s">
        <v>29</v>
      </c>
      <c r="B47" s="43" t="s">
        <v>50</v>
      </c>
      <c r="C47" s="43" t="s">
        <v>30</v>
      </c>
      <c r="D47" s="42">
        <v>80</v>
      </c>
      <c r="E47" s="41">
        <v>96</v>
      </c>
      <c r="F47" s="44">
        <v>40</v>
      </c>
      <c r="G47" s="5"/>
      <c r="H47" s="31"/>
      <c r="I47" s="14"/>
    </row>
    <row r="48" spans="1:9">
      <c r="A48" s="45"/>
      <c r="C48" s="46"/>
      <c r="D48" s="36"/>
      <c r="E48" s="37"/>
      <c r="F48" s="38"/>
      <c r="G48" s="5"/>
      <c r="H48" s="31"/>
      <c r="I48" s="14"/>
    </row>
    <row r="49" spans="1:9">
      <c r="A49" s="45"/>
      <c r="C49" s="46"/>
      <c r="D49" s="36"/>
      <c r="E49" s="37"/>
      <c r="F49" s="38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49" t="s">
        <v>21</v>
      </c>
      <c r="B51" s="49"/>
      <c r="C51" s="49"/>
      <c r="D51" s="49"/>
      <c r="E51" s="49"/>
      <c r="F51" s="49"/>
      <c r="G51" s="49"/>
      <c r="H51" s="11"/>
      <c r="I51" s="14"/>
    </row>
    <row r="52" spans="1:9">
      <c r="A52" s="35" t="s">
        <v>23</v>
      </c>
      <c r="B52" s="35" t="s">
        <v>1</v>
      </c>
      <c r="C52" s="35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39" t="s">
        <v>25</v>
      </c>
      <c r="B53" s="43" t="s">
        <v>31</v>
      </c>
      <c r="C53" s="43" t="s">
        <v>26</v>
      </c>
      <c r="D53" s="42">
        <v>886</v>
      </c>
      <c r="E53" s="41">
        <v>864</v>
      </c>
      <c r="F53" s="40">
        <f>(50000/D53)*(E53-D53)</f>
        <v>-1241.5349887133184</v>
      </c>
      <c r="G53" s="16" t="s">
        <v>13</v>
      </c>
    </row>
    <row r="54" spans="1:9">
      <c r="A54" s="39" t="s">
        <v>29</v>
      </c>
      <c r="B54" s="43" t="s">
        <v>46</v>
      </c>
      <c r="C54" s="43" t="s">
        <v>19</v>
      </c>
      <c r="D54" s="42">
        <v>31</v>
      </c>
      <c r="E54" s="41">
        <v>26</v>
      </c>
      <c r="F54" s="40">
        <f>(625)*(E54-D54)</f>
        <v>-3125</v>
      </c>
      <c r="G54" s="16" t="s">
        <v>13</v>
      </c>
    </row>
    <row r="55" spans="1:9">
      <c r="A55" s="39" t="s">
        <v>29</v>
      </c>
      <c r="B55" s="43" t="s">
        <v>47</v>
      </c>
      <c r="C55" s="43" t="s">
        <v>19</v>
      </c>
      <c r="D55" s="42">
        <v>178</v>
      </c>
      <c r="E55" s="41">
        <v>206</v>
      </c>
      <c r="F55" s="40">
        <f>(150)*(E55-D55)</f>
        <v>4200</v>
      </c>
      <c r="G55" s="16" t="s">
        <v>28</v>
      </c>
    </row>
    <row r="56" spans="1:9">
      <c r="A56" s="39"/>
      <c r="B56" s="43"/>
      <c r="C56" s="43"/>
      <c r="D56" s="42"/>
      <c r="E56" s="41"/>
      <c r="F56" s="40"/>
      <c r="G56" s="16"/>
    </row>
    <row r="57" spans="1:9">
      <c r="A57" s="39"/>
      <c r="B57" s="43"/>
      <c r="C57" s="43"/>
      <c r="D57" s="42"/>
      <c r="E57" s="27"/>
      <c r="F57" s="40"/>
      <c r="G57" s="16"/>
      <c r="I57" s="14"/>
    </row>
    <row r="58" spans="1:9">
      <c r="A58" s="55" t="s">
        <v>10</v>
      </c>
      <c r="B58" s="56"/>
      <c r="C58" s="56"/>
      <c r="D58" s="56"/>
      <c r="E58" s="57"/>
      <c r="F58" s="34">
        <f>SUM(F53:F57)</f>
        <v>-166.53498871331794</v>
      </c>
      <c r="I58" s="14"/>
    </row>
    <row r="59" spans="1:9">
      <c r="A59" s="54" t="s">
        <v>22</v>
      </c>
      <c r="B59" s="53"/>
      <c r="C59" s="53"/>
      <c r="F59" s="13"/>
      <c r="I59" s="14"/>
    </row>
    <row r="60" spans="1:9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50" t="s">
        <v>17</v>
      </c>
      <c r="B65" s="51"/>
      <c r="C65" s="51"/>
      <c r="D65" s="51"/>
      <c r="E65" s="51"/>
      <c r="F65" s="51"/>
      <c r="G65" s="52"/>
      <c r="I65" s="14"/>
    </row>
    <row r="66" spans="1:9" ht="14.4" customHeight="1">
      <c r="A66" s="35" t="s">
        <v>11</v>
      </c>
      <c r="B66" s="35" t="s">
        <v>1</v>
      </c>
      <c r="C66" s="35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39" t="s">
        <v>25</v>
      </c>
      <c r="B67" s="43" t="s">
        <v>48</v>
      </c>
      <c r="C67" s="43" t="s">
        <v>26</v>
      </c>
      <c r="D67" s="42">
        <v>1971</v>
      </c>
      <c r="E67" s="41">
        <v>1935</v>
      </c>
      <c r="F67" s="44">
        <v>2030</v>
      </c>
    </row>
    <row r="68" spans="1:9">
      <c r="A68" s="39" t="s">
        <v>25</v>
      </c>
      <c r="B68" s="43" t="s">
        <v>49</v>
      </c>
      <c r="C68" s="43" t="s">
        <v>19</v>
      </c>
      <c r="D68" s="42">
        <v>47.7</v>
      </c>
      <c r="E68" s="41">
        <v>46.7</v>
      </c>
      <c r="F68" s="44">
        <v>49.5</v>
      </c>
    </row>
    <row r="69" spans="1:9">
      <c r="A69" s="39" t="s">
        <v>25</v>
      </c>
      <c r="B69" s="43" t="s">
        <v>51</v>
      </c>
      <c r="C69" s="43" t="s">
        <v>19</v>
      </c>
      <c r="D69" s="42">
        <v>1970</v>
      </c>
      <c r="E69" s="41">
        <v>1930</v>
      </c>
      <c r="F69" s="44">
        <v>2035</v>
      </c>
    </row>
    <row r="70" spans="1:9">
      <c r="A70" s="39" t="s">
        <v>25</v>
      </c>
      <c r="B70" s="43" t="s">
        <v>52</v>
      </c>
      <c r="C70" s="43" t="s">
        <v>19</v>
      </c>
      <c r="D70" s="42">
        <v>1621</v>
      </c>
      <c r="E70" s="41">
        <v>1595</v>
      </c>
      <c r="F70" s="44">
        <v>1680</v>
      </c>
    </row>
    <row r="71" spans="1:9">
      <c r="A71" s="39" t="s">
        <v>29</v>
      </c>
      <c r="B71" s="43" t="s">
        <v>50</v>
      </c>
      <c r="C71" s="43" t="s">
        <v>30</v>
      </c>
      <c r="D71" s="42">
        <v>80</v>
      </c>
      <c r="E71" s="41">
        <v>96</v>
      </c>
      <c r="F71" s="44">
        <v>40</v>
      </c>
    </row>
  </sheetData>
  <mergeCells count="11">
    <mergeCell ref="A65:G65"/>
    <mergeCell ref="A33:C33"/>
    <mergeCell ref="A51:G51"/>
    <mergeCell ref="A59:C59"/>
    <mergeCell ref="A39:F39"/>
    <mergeCell ref="A58:E58"/>
    <mergeCell ref="A18:G18"/>
    <mergeCell ref="A2:I2"/>
    <mergeCell ref="A22:I22"/>
    <mergeCell ref="A3:I3"/>
    <mergeCell ref="A32:G32"/>
  </mergeCells>
  <phoneticPr fontId="0" type="noConversion"/>
  <conditionalFormatting sqref="F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2025-01-10T10:05:42Z</dcterms:modified>
</cp:coreProperties>
</file>