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840" activeTab="2"/>
  </bookViews>
  <sheets>
    <sheet name="INTRADAY - F&amp;O" sheetId="1" r:id="rId1"/>
    <sheet name="INTRADAY - CASH" sheetId="2" r:id="rId2"/>
    <sheet name="PRUDENT TRADE" sheetId="4" r:id="rId3"/>
    <sheet name="OPTION STRATEGY" sheetId="5" r:id="rId4"/>
  </sheets>
  <definedNames>
    <definedName name="_xlnm._FilterDatabase" localSheetId="2" hidden="1">'PRUDENT TRADE'!$B$3:$J$55</definedName>
  </definedNames>
  <calcPr calcId="125725"/>
</workbook>
</file>

<file path=xl/calcChain.xml><?xml version="1.0" encoding="utf-8"?>
<calcChain xmlns="http://schemas.openxmlformats.org/spreadsheetml/2006/main">
  <c r="I48" i="4"/>
  <c r="I54"/>
  <c r="I49" l="1"/>
  <c r="I45"/>
  <c r="I51" l="1"/>
  <c r="I35"/>
  <c r="I53"/>
  <c r="I52" l="1"/>
  <c r="I50"/>
  <c r="I42"/>
  <c r="I37"/>
  <c r="I114" i="2"/>
  <c r="H114"/>
  <c r="I113"/>
  <c r="H113"/>
  <c r="I112"/>
  <c r="H112"/>
  <c r="I111"/>
  <c r="H111"/>
  <c r="I110"/>
  <c r="H110"/>
  <c r="I109"/>
  <c r="H109"/>
  <c r="I108"/>
  <c r="H108"/>
  <c r="H107"/>
  <c r="I107" s="1"/>
  <c r="I47" i="4" l="1"/>
  <c r="I46"/>
  <c r="I34"/>
  <c r="I33"/>
  <c r="I106" i="2"/>
  <c r="H106"/>
  <c r="H105"/>
  <c r="I105" s="1"/>
  <c r="I104"/>
  <c r="H104"/>
  <c r="H103"/>
  <c r="I103" s="1"/>
  <c r="I102"/>
  <c r="H102"/>
  <c r="I163" i="1"/>
  <c r="I162"/>
  <c r="I23" i="4" l="1"/>
  <c r="I41"/>
  <c r="H101" i="2"/>
  <c r="I101" s="1"/>
  <c r="I100"/>
  <c r="H100"/>
  <c r="H99"/>
  <c r="I99" s="1"/>
  <c r="I98"/>
  <c r="H98"/>
  <c r="H97"/>
  <c r="I97" s="1"/>
  <c r="H96"/>
  <c r="I96" s="1"/>
  <c r="H95"/>
  <c r="I95" s="1"/>
  <c r="H94"/>
  <c r="I94" s="1"/>
  <c r="I161" i="1"/>
  <c r="I160"/>
  <c r="I159"/>
  <c r="I158"/>
  <c r="I157"/>
  <c r="I156"/>
  <c r="I155"/>
  <c r="I154"/>
  <c r="I153"/>
  <c r="I152"/>
  <c r="I151"/>
  <c r="I150"/>
  <c r="I149"/>
  <c r="I44" i="4" l="1"/>
  <c r="I43"/>
  <c r="I39"/>
  <c r="H93" i="2"/>
  <c r="I93" s="1"/>
  <c r="H92"/>
  <c r="I92" s="1"/>
  <c r="H91"/>
  <c r="I91" s="1"/>
  <c r="H90"/>
  <c r="I90" s="1"/>
  <c r="H89"/>
  <c r="I89" s="1"/>
  <c r="H88"/>
  <c r="I88" s="1"/>
  <c r="H87"/>
  <c r="I87" s="1"/>
  <c r="I148" i="1"/>
  <c r="I147"/>
  <c r="I146"/>
  <c r="I145"/>
  <c r="I144"/>
  <c r="I143"/>
  <c r="I142"/>
  <c r="I141"/>
  <c r="I140"/>
  <c r="I139"/>
  <c r="I138"/>
  <c r="I137"/>
  <c r="J20" i="5" l="1"/>
  <c r="I26" i="4"/>
  <c r="I24"/>
  <c r="I40"/>
  <c r="I38"/>
  <c r="I36"/>
  <c r="I32"/>
  <c r="I31"/>
  <c r="I30"/>
  <c r="I29"/>
  <c r="H86" i="2"/>
  <c r="I86" s="1"/>
  <c r="I85"/>
  <c r="H85"/>
  <c r="H84"/>
  <c r="I84" s="1"/>
  <c r="I83"/>
  <c r="H83"/>
  <c r="H82"/>
  <c r="I82" s="1"/>
  <c r="I81"/>
  <c r="H81"/>
  <c r="H80"/>
  <c r="I80" s="1"/>
  <c r="I136" i="1"/>
  <c r="I135"/>
  <c r="I134"/>
  <c r="I133"/>
  <c r="I132"/>
  <c r="I131"/>
  <c r="I130"/>
  <c r="I129"/>
  <c r="I128"/>
  <c r="I127"/>
  <c r="J19" i="5" l="1"/>
  <c r="I22" i="4"/>
  <c r="I28"/>
  <c r="I79" i="2"/>
  <c r="H79"/>
  <c r="H78"/>
  <c r="I78" s="1"/>
  <c r="I77"/>
  <c r="H77"/>
  <c r="H76"/>
  <c r="I76" s="1"/>
  <c r="I75"/>
  <c r="H75"/>
  <c r="H74"/>
  <c r="I74" s="1"/>
  <c r="H73"/>
  <c r="I73" s="1"/>
  <c r="I126" i="1"/>
  <c r="I125"/>
  <c r="I124"/>
  <c r="I123"/>
  <c r="I122"/>
  <c r="I121"/>
  <c r="I120"/>
  <c r="I119"/>
  <c r="I118"/>
  <c r="I117"/>
  <c r="I27" i="4" l="1"/>
  <c r="I19"/>
  <c r="H72" i="2"/>
  <c r="I72" s="1"/>
  <c r="H71"/>
  <c r="I71" s="1"/>
  <c r="H70"/>
  <c r="I70" s="1"/>
  <c r="H69"/>
  <c r="I69" s="1"/>
  <c r="H68"/>
  <c r="I68" s="1"/>
  <c r="I116" i="1"/>
  <c r="I115"/>
  <c r="I114"/>
  <c r="I113"/>
  <c r="I112"/>
  <c r="I111"/>
  <c r="I110"/>
  <c r="I109"/>
  <c r="I108"/>
  <c r="I107"/>
  <c r="I25" i="4" l="1"/>
  <c r="I21"/>
  <c r="I20"/>
  <c r="J16" i="5"/>
  <c r="J18"/>
  <c r="J17"/>
  <c r="I67" i="2"/>
  <c r="H67"/>
  <c r="I66"/>
  <c r="H66"/>
  <c r="I65"/>
  <c r="H65"/>
  <c r="I64"/>
  <c r="H64"/>
  <c r="I106" i="1"/>
  <c r="I105"/>
  <c r="I104"/>
  <c r="I103"/>
  <c r="I102"/>
  <c r="I101"/>
  <c r="I100"/>
  <c r="I99"/>
  <c r="I98"/>
  <c r="I97"/>
  <c r="I63" i="2" l="1"/>
  <c r="H63"/>
  <c r="I62"/>
  <c r="H62"/>
  <c r="I61"/>
  <c r="H61"/>
  <c r="I60"/>
  <c r="H60"/>
  <c r="I96" i="1"/>
  <c r="I95"/>
  <c r="I94"/>
  <c r="I93"/>
  <c r="I92"/>
  <c r="I91"/>
  <c r="I90"/>
  <c r="I89"/>
  <c r="I88"/>
  <c r="I87"/>
  <c r="I18" i="4" l="1"/>
  <c r="H59" i="2"/>
  <c r="I59" s="1"/>
  <c r="I58"/>
  <c r="H58"/>
  <c r="H57"/>
  <c r="I57" s="1"/>
  <c r="I56"/>
  <c r="H56"/>
  <c r="H55"/>
  <c r="I55" s="1"/>
  <c r="I86" i="1"/>
  <c r="I85"/>
  <c r="I84"/>
  <c r="I83"/>
  <c r="I82"/>
  <c r="I81"/>
  <c r="I80"/>
  <c r="I79"/>
  <c r="I78"/>
  <c r="I77"/>
  <c r="I76"/>
  <c r="I75"/>
  <c r="I74"/>
  <c r="I17" i="4" l="1"/>
  <c r="I15"/>
  <c r="I14"/>
  <c r="J15" i="5"/>
  <c r="J14"/>
  <c r="J12"/>
  <c r="J13"/>
  <c r="H50" i="2"/>
  <c r="I50" s="1"/>
  <c r="H51"/>
  <c r="I51" s="1"/>
  <c r="H52"/>
  <c r="I52" s="1"/>
  <c r="H53"/>
  <c r="I53" s="1"/>
  <c r="H54"/>
  <c r="I54" s="1"/>
  <c r="I73" i="1"/>
  <c r="I72"/>
  <c r="I71"/>
  <c r="I70"/>
  <c r="I69"/>
  <c r="I68"/>
  <c r="I67"/>
  <c r="I66"/>
  <c r="I65"/>
  <c r="I64"/>
  <c r="J11" i="5" l="1"/>
  <c r="I16" i="4"/>
  <c r="I49" i="2"/>
  <c r="H49"/>
  <c r="I48"/>
  <c r="H48"/>
  <c r="I47"/>
  <c r="H47"/>
  <c r="I46"/>
  <c r="H46"/>
  <c r="I45"/>
  <c r="H45"/>
  <c r="I63" i="1"/>
  <c r="I62"/>
  <c r="I61"/>
  <c r="I60"/>
  <c r="I59"/>
  <c r="I58"/>
  <c r="I57"/>
  <c r="I56"/>
  <c r="I55"/>
  <c r="I54"/>
  <c r="I7" i="4" l="1"/>
  <c r="I13"/>
  <c r="I12"/>
  <c r="I10"/>
  <c r="J9" i="5"/>
  <c r="H44" i="2"/>
  <c r="I44" s="1"/>
  <c r="I43"/>
  <c r="H43"/>
  <c r="H42"/>
  <c r="I42" s="1"/>
  <c r="I41"/>
  <c r="H41"/>
  <c r="H40"/>
  <c r="I40" s="1"/>
  <c r="I39"/>
  <c r="H39"/>
  <c r="H38"/>
  <c r="I38" s="1"/>
  <c r="I53" i="1"/>
  <c r="I52"/>
  <c r="I51"/>
  <c r="I50"/>
  <c r="I49"/>
  <c r="I48"/>
  <c r="I47"/>
  <c r="I46"/>
  <c r="J10" i="5" l="1"/>
  <c r="H37" i="2"/>
  <c r="I37" s="1"/>
  <c r="H36"/>
  <c r="I36" s="1"/>
  <c r="H35"/>
  <c r="I35" s="1"/>
  <c r="H34"/>
  <c r="I34" s="1"/>
  <c r="H33"/>
  <c r="I33" s="1"/>
  <c r="H32"/>
  <c r="I32" s="1"/>
  <c r="H31"/>
  <c r="I31" s="1"/>
  <c r="I45" i="1"/>
  <c r="I44"/>
  <c r="I43"/>
  <c r="I42"/>
  <c r="I41"/>
  <c r="I40"/>
  <c r="I39"/>
  <c r="I38"/>
  <c r="I37"/>
  <c r="I36"/>
  <c r="I11" i="4" l="1"/>
  <c r="I8"/>
  <c r="I6"/>
  <c r="J6" i="5"/>
  <c r="H30" i="2"/>
  <c r="I30" s="1"/>
  <c r="I29"/>
  <c r="H29"/>
  <c r="I28"/>
  <c r="H28"/>
  <c r="I27"/>
  <c r="H27"/>
  <c r="I26"/>
  <c r="H26"/>
  <c r="I25"/>
  <c r="H25"/>
  <c r="I24"/>
  <c r="H24"/>
  <c r="I35" i="1"/>
  <c r="I34"/>
  <c r="I33"/>
  <c r="I32"/>
  <c r="I31"/>
  <c r="I30"/>
  <c r="I29"/>
  <c r="I28"/>
  <c r="I27"/>
  <c r="I26"/>
  <c r="I25"/>
  <c r="J8" i="5" l="1"/>
  <c r="J7"/>
  <c r="J5"/>
  <c r="I9" i="4"/>
  <c r="I5"/>
  <c r="H23" i="2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I24" i="1"/>
  <c r="I23"/>
  <c r="I22"/>
  <c r="I21"/>
  <c r="I20"/>
  <c r="I19"/>
  <c r="I18"/>
  <c r="I17"/>
  <c r="I16"/>
  <c r="I15"/>
  <c r="J4" i="5" l="1"/>
  <c r="I15" i="2"/>
  <c r="H15"/>
  <c r="H14"/>
  <c r="I14" s="1"/>
  <c r="I13"/>
  <c r="H13"/>
  <c r="H12"/>
  <c r="I12" s="1"/>
  <c r="I11"/>
  <c r="H11"/>
  <c r="H10"/>
  <c r="I10" s="1"/>
  <c r="I9"/>
  <c r="H9"/>
  <c r="I14" i="1"/>
  <c r="I13"/>
  <c r="I12"/>
  <c r="I11"/>
  <c r="I10"/>
  <c r="I9"/>
  <c r="I8"/>
  <c r="I7"/>
  <c r="I6"/>
  <c r="I8" i="2" l="1"/>
  <c r="H8"/>
  <c r="H7"/>
  <c r="I7" s="1"/>
  <c r="H6"/>
  <c r="I6" s="1"/>
  <c r="H5"/>
  <c r="I5" s="1"/>
  <c r="I4"/>
  <c r="H4"/>
  <c r="I5" i="1"/>
  <c r="I4"/>
  <c r="I4" i="4" l="1"/>
  <c r="J21" i="5" l="1"/>
  <c r="I115" i="2" l="1"/>
  <c r="I55" i="4" l="1"/>
  <c r="I164" i="1" l="1"/>
  <c r="O7" i="5" l="1"/>
  <c r="N7"/>
  <c r="N7" i="4"/>
  <c r="M7"/>
  <c r="O4" s="1"/>
  <c r="N7" i="2"/>
  <c r="M7"/>
  <c r="O7" i="1"/>
  <c r="N7"/>
  <c r="P4" i="5" l="1"/>
  <c r="P6"/>
  <c r="P5"/>
  <c r="P4" i="1"/>
  <c r="P5"/>
  <c r="P6"/>
  <c r="O4" i="2"/>
  <c r="O5"/>
  <c r="O6"/>
  <c r="O5" i="4"/>
  <c r="O6"/>
  <c r="P7" i="5" l="1"/>
  <c r="O7" i="4"/>
  <c r="O7" i="2"/>
  <c r="P7" i="1"/>
</calcChain>
</file>

<file path=xl/sharedStrings.xml><?xml version="1.0" encoding="utf-8"?>
<sst xmlns="http://schemas.openxmlformats.org/spreadsheetml/2006/main" count="1172" uniqueCount="325">
  <si>
    <t>Intraday Calls (F&amp;O)</t>
  </si>
  <si>
    <t>Date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</si>
  <si>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</si>
  <si>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</si>
  <si>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</si>
  <si>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</si>
  <si>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</si>
  <si>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</si>
  <si>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</si>
  <si>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</si>
  <si>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</si>
  <si>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</si>
  <si>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FOR INTERNAL USE ONLY</t>
  </si>
  <si>
    <t>Intraday Calls (CASH)</t>
  </si>
  <si>
    <t>Type</t>
  </si>
  <si>
    <t>EXIT RATE</t>
  </si>
  <si>
    <t>Profit/ Loss</t>
  </si>
  <si>
    <t>Positional Calls(Cash + Futures + Options)</t>
  </si>
  <si>
    <t>OPTION STRATEGY</t>
  </si>
  <si>
    <t>PARTICULARS</t>
  </si>
  <si>
    <t>No. of 
Calls</t>
  </si>
  <si>
    <t>Total Profit / 
Loss</t>
  </si>
  <si>
    <t>% of Success / 
Failure Calls</t>
  </si>
  <si>
    <t>PROFIT CALLS</t>
  </si>
  <si>
    <t>NO PROFIT CALLS</t>
  </si>
  <si>
    <t>LOSS CALLS</t>
  </si>
  <si>
    <t>TOTAL</t>
  </si>
  <si>
    <t>Total P/L</t>
  </si>
  <si>
    <t>Strike Rate %
Failure Calls</t>
  </si>
  <si>
    <t xml:space="preserve">BUY </t>
  </si>
  <si>
    <t>BOOKED PROFIT</t>
  </si>
  <si>
    <t>BUY</t>
  </si>
  <si>
    <t>RSL</t>
  </si>
  <si>
    <t>PRUDENT TRADE</t>
  </si>
  <si>
    <t>SELL</t>
  </si>
  <si>
    <t>OPEN CALLS</t>
  </si>
  <si>
    <t>TOTAL CALLS</t>
  </si>
  <si>
    <t>SL</t>
  </si>
  <si>
    <t>CLOSE</t>
  </si>
  <si>
    <t>BSE</t>
  </si>
  <si>
    <t>NMDC</t>
  </si>
  <si>
    <t>GLENMARK</t>
  </si>
  <si>
    <t>DIXON</t>
  </si>
  <si>
    <t>MAZDOCK</t>
  </si>
  <si>
    <t>BEML</t>
  </si>
  <si>
    <t>BSOFT</t>
  </si>
  <si>
    <t>INTELLECT</t>
  </si>
  <si>
    <t>JMFINANCIAL</t>
  </si>
  <si>
    <t>NATIONALUM</t>
  </si>
  <si>
    <t>MOTHERSON</t>
  </si>
  <si>
    <t>FSL</t>
  </si>
  <si>
    <t>AMBER</t>
  </si>
  <si>
    <t>WIPRO 555 CALL</t>
  </si>
  <si>
    <t>HINDCOPPER</t>
  </si>
  <si>
    <t>PERSISTENT</t>
  </si>
  <si>
    <t>INDHOTEL</t>
  </si>
  <si>
    <t>NIFTY 24300 CALL</t>
  </si>
  <si>
    <t>ADANIPORT 1380 CALL</t>
  </si>
  <si>
    <t>NIFTY 24200 PUT</t>
  </si>
  <si>
    <t xml:space="preserve">BOOKED PROFIT </t>
  </si>
  <si>
    <t>HINDALCO 670 PUT</t>
  </si>
  <si>
    <t>INDIGO</t>
  </si>
  <si>
    <t>SYRMA</t>
  </si>
  <si>
    <t>JINDALSTEL</t>
  </si>
  <si>
    <t>RAINBOW</t>
  </si>
  <si>
    <t>JINDALSTEEL 920 CALL</t>
  </si>
  <si>
    <t>PFC 440 PUT</t>
  </si>
  <si>
    <t>REC 510 PUT</t>
  </si>
  <si>
    <t>JSWSTEEL 980 CALL</t>
  </si>
  <si>
    <t>BAJAJAUTO 9700 CALL</t>
  </si>
  <si>
    <t>NIFTY 23950 PUT</t>
  </si>
  <si>
    <t>HDFCLIFE 690 PUT</t>
  </si>
  <si>
    <t>BANKNIFTY 52000 CALL</t>
  </si>
  <si>
    <t>FINNIFTY 24050 CALL - EXPIRY TRADE</t>
  </si>
  <si>
    <t>IEX</t>
  </si>
  <si>
    <t>GLAND</t>
  </si>
  <si>
    <t>OIL</t>
  </si>
  <si>
    <t>REC BEAR CALL SPREAD; SIMULTANEOUSLY SELL 500 CALL AT 22 N BUY 520 CALL AT 13.30</t>
  </si>
  <si>
    <t>JSWSTEEL BULL PUT SPREAD; SIMULTANEOUSLY SELL 990 PUT AT 30 N BUY 970 PUT AT 21</t>
  </si>
  <si>
    <t>HAL 4300 CALL</t>
  </si>
  <si>
    <t>TCS 4100 CALL</t>
  </si>
  <si>
    <t>INFY 1800 CALL</t>
  </si>
  <si>
    <t>LTTS 5100 CALL</t>
  </si>
  <si>
    <t>LT 3650 CALL</t>
  </si>
  <si>
    <t>HDFCAMC 4500 CALL</t>
  </si>
  <si>
    <t>BANKNIFTY 52400 PUT - EXPIRY TRADE</t>
  </si>
  <si>
    <t>ABREL</t>
  </si>
  <si>
    <t>KAYNES</t>
  </si>
  <si>
    <t>COFORGE</t>
  </si>
  <si>
    <t>JINDALSTEEL BULL PUT SPREAD; SIMULTANEOUSLY SELL 950 PUT AT 30 N BUY 930 PUT AT 20.5</t>
  </si>
  <si>
    <t>COFORGE 7700 LONG CALL OPTION</t>
  </si>
  <si>
    <t>NAVINFLUORO 3500 LONG CALL OPTION</t>
  </si>
  <si>
    <t>NIFTY 24400 PUT</t>
  </si>
  <si>
    <t>HINDALCO 660 PUT</t>
  </si>
  <si>
    <t>JINDALSTEEL 970 CALL</t>
  </si>
  <si>
    <t>BAJAJFINSERV 1720 PUT</t>
  </si>
  <si>
    <t>MUTHOOTFIN 1840 PUT</t>
  </si>
  <si>
    <t>TATAMOTOR 830PUT</t>
  </si>
  <si>
    <t>COROMANDEL 1800 CALL</t>
  </si>
  <si>
    <t>AUROPHARMA 1360 PUT</t>
  </si>
  <si>
    <t>VEDL 450 PUT</t>
  </si>
  <si>
    <t>HINDUNIVR 2480 PUT</t>
  </si>
  <si>
    <t>NIFTY 24200 PUT - EXPIRY TRADE</t>
  </si>
  <si>
    <t>SCI</t>
  </si>
  <si>
    <t>KEC</t>
  </si>
  <si>
    <t>FLUOROCHEM</t>
  </si>
  <si>
    <t>PIIND</t>
  </si>
  <si>
    <t>EXIT</t>
  </si>
  <si>
    <t>GNFC</t>
  </si>
  <si>
    <t>EIDPARRY</t>
  </si>
  <si>
    <t>INDUSINDBANK BEAR CALL SPREAD; SIMULTANEOUSLY SELL 1040 CALL AT 39 N BUY 1080 CALL AT 18</t>
  </si>
  <si>
    <t>APOLLOHOSP 7500 CALL</t>
  </si>
  <si>
    <t>DIVISLAB 6050 CALL</t>
  </si>
  <si>
    <t>WIPRO 570 CALL</t>
  </si>
  <si>
    <t>RECLTD 520 PUT</t>
  </si>
  <si>
    <t>AMBUJACEM 570 PUT</t>
  </si>
  <si>
    <t>NIFTY 24200 CALL</t>
  </si>
  <si>
    <t>NIFTY 24150 PUT</t>
  </si>
  <si>
    <t>BANKNIFTY 51800 CALL</t>
  </si>
  <si>
    <t>DLF 790 PUT</t>
  </si>
  <si>
    <t>COALINDIA 425 PUT</t>
  </si>
  <si>
    <t>CDSL</t>
  </si>
  <si>
    <t>MOTILALOFS</t>
  </si>
  <si>
    <t>VIJAYA</t>
  </si>
  <si>
    <t>LATENTVIEW</t>
  </si>
  <si>
    <t>AADHARHFC</t>
  </si>
  <si>
    <t>INDUSTOWER BEAR CALL SPREAD; SIMULTAOUSLY SELL 330 CALL 11.40 N BUY 340 CALL AT 6.30</t>
  </si>
  <si>
    <t>TECHM 1680 CALL</t>
  </si>
  <si>
    <t>INFY 1840 CALL</t>
  </si>
  <si>
    <t>WIPRO 575 CALL</t>
  </si>
  <si>
    <t>RECLTD 530 CALL</t>
  </si>
  <si>
    <t>NIFTY 24250 CALL</t>
  </si>
  <si>
    <t>LALPATHLAB 3000 PUT</t>
  </si>
  <si>
    <t>DABUR 525 PUT</t>
  </si>
  <si>
    <t>HCTECH 1860 CALL</t>
  </si>
  <si>
    <t xml:space="preserve">STARHEALTH </t>
  </si>
  <si>
    <t>PFC</t>
  </si>
  <si>
    <t>THERMAX</t>
  </si>
  <si>
    <t>ZOMATO</t>
  </si>
  <si>
    <t>MARICO</t>
  </si>
  <si>
    <t>POWERGIRD</t>
  </si>
  <si>
    <t>TCS 4200 SHORT PUT OPTION</t>
  </si>
  <si>
    <t>SUNPHARMA 1820 CALL</t>
  </si>
  <si>
    <t>BAJAJAUTO 9800 PUT</t>
  </si>
  <si>
    <t>BHARTIARTL 1580 CALL</t>
  </si>
  <si>
    <t>FINNIFTY 23850 PUT</t>
  </si>
  <si>
    <t>TATAMOTOR 800 PUT</t>
  </si>
  <si>
    <t>COLPAL 2850 PUT</t>
  </si>
  <si>
    <t>MARUTI 11200 PUT</t>
  </si>
  <si>
    <t>BANKNIFTY 51200 PUT</t>
  </si>
  <si>
    <t>FINNIFTY 23600 PUT - EXPIRY TRADE</t>
  </si>
  <si>
    <t>LODHA</t>
  </si>
  <si>
    <t>RAMCOCEM</t>
  </si>
  <si>
    <t>FEDERALBANK</t>
  </si>
  <si>
    <t>CHOLAFIN</t>
  </si>
  <si>
    <t>APOLLOTYRE</t>
  </si>
  <si>
    <t>METROPOLIS</t>
  </si>
  <si>
    <t>IPCALAB</t>
  </si>
  <si>
    <t>LTTS BULL PUT SPREAD; SIMULTANEOUSLY SELL 5350 CALL AT 135 N BUY 5250 CALL AT 88</t>
  </si>
  <si>
    <t>VOLTAS BEAR CALL SPREAD; SIMULTANEOUSLY SELL 1700 CALL AT 36 N BUY 1740 CALL AT 20</t>
  </si>
  <si>
    <t>NIFTY BEAR PUT SPREAD; SIMULTANEOUSLY BUY 23950 PUT AT 105 N SELL 23800 PUT AT 48</t>
  </si>
  <si>
    <t>COFORGE 8100 CALL</t>
  </si>
  <si>
    <t>CHOLAFIN 1180PUT</t>
  </si>
  <si>
    <t>HAL 4000 PUT</t>
  </si>
  <si>
    <t>NIFTY 23550 CALL</t>
  </si>
  <si>
    <t>EICHERMOTOR 4950 CALL</t>
  </si>
  <si>
    <t>HINDUNILVR2420PUT</t>
  </si>
  <si>
    <t>NIFTY 23500 PUT</t>
  </si>
  <si>
    <t>PFC 450PUT</t>
  </si>
  <si>
    <t>BRITANNIA 4950 PUT</t>
  </si>
  <si>
    <t>JINDALSTEEL 880 CALL</t>
  </si>
  <si>
    <t>RELIANCE 1260 CALL</t>
  </si>
  <si>
    <t>INDHOTE 740 CALL</t>
  </si>
  <si>
    <t>NIFTY 23550 CALL - EXPIRY TRADE</t>
  </si>
  <si>
    <t>PFC 460 PUT</t>
  </si>
  <si>
    <t>HAL 4100 PUT</t>
  </si>
  <si>
    <t>APOLLOHOSP 6950 PUT</t>
  </si>
  <si>
    <t>BANKNIFTY 50900 PUT</t>
  </si>
  <si>
    <t>IGL 420PUT</t>
  </si>
  <si>
    <t>MGL 1340 PUT</t>
  </si>
  <si>
    <t>TATAPOWER 400PUT</t>
  </si>
  <si>
    <t>BANKNIFTY 50800 CALL - EXPIRY TRADE</t>
  </si>
  <si>
    <t>BANKNIFTY 50100 PUT - EXPIRY TRADE</t>
  </si>
  <si>
    <t>OBEROIRLTY</t>
  </si>
  <si>
    <t>QUESS</t>
  </si>
  <si>
    <t>EXIDEIND</t>
  </si>
  <si>
    <t>BRIGADE</t>
  </si>
  <si>
    <t>REC</t>
  </si>
  <si>
    <t>SBILIFE 1560 LONG PUT OPTION</t>
  </si>
  <si>
    <t>DEEPAKNTR</t>
  </si>
  <si>
    <t>JIOFIN</t>
  </si>
  <si>
    <t>BIKAJI</t>
  </si>
  <si>
    <t>AEGISLOG</t>
  </si>
  <si>
    <t>GUJGAS 460 PUT</t>
  </si>
  <si>
    <t>REC 500 PUT</t>
  </si>
  <si>
    <t>CHOLAFIN 1240 CALL</t>
  </si>
  <si>
    <t>BPCL 290 PUT</t>
  </si>
  <si>
    <t>AXISBANK 1120 PUT</t>
  </si>
  <si>
    <t>HDFCAMC 4200 PUT</t>
  </si>
  <si>
    <t>VEDL 450 CALL</t>
  </si>
  <si>
    <t>OBEROIRLTY 1940 PUT</t>
  </si>
  <si>
    <t>MIDCPNIFTY 12125 PUT - EXPIRY TRADE</t>
  </si>
  <si>
    <t>ABCAPITAL</t>
  </si>
  <si>
    <t>ANANDRATHI</t>
  </si>
  <si>
    <t>TCS BEAR CALL SPREAD; SIMULTANEOUSLY SELL 4000 CALL AT 64.50 N BUY 4100 CALL AT 22.50</t>
  </si>
  <si>
    <t>NIFTY 23600 CALL</t>
  </si>
  <si>
    <t>COFORGE 8200 CALL</t>
  </si>
  <si>
    <t>PFC 480 CALL</t>
  </si>
  <si>
    <t>INDUSTOWER 330 CALL</t>
  </si>
  <si>
    <t>INDHOTEL 750CALL</t>
  </si>
  <si>
    <t>DIVISLAB 5900 CALL</t>
  </si>
  <si>
    <t>HDFCBANK 1740CALL</t>
  </si>
  <si>
    <t>TATAMOTOR 790 CALL</t>
  </si>
  <si>
    <t>MNM 3000 CALL</t>
  </si>
  <si>
    <t>FINNIFTY 23450 PUT - EXPIRY TRADE</t>
  </si>
  <si>
    <t xml:space="preserve">DIXON </t>
  </si>
  <si>
    <t>CEAT</t>
  </si>
  <si>
    <t>KIRSLOSBROS</t>
  </si>
  <si>
    <t>NETWEB</t>
  </si>
  <si>
    <t>TECHM</t>
  </si>
  <si>
    <t>PAYTM</t>
  </si>
  <si>
    <t>COFORGE 8100 PUT SHORT OPTION</t>
  </si>
  <si>
    <t>GODREJPROP 2700 CALL LONG OPTION</t>
  </si>
  <si>
    <t>RECLTD 490 PUT</t>
  </si>
  <si>
    <t>INDUSINDBANK 980 PUT</t>
  </si>
  <si>
    <t>NIFTY 23350 PUT</t>
  </si>
  <si>
    <t>DIVISLAB 5950 CALL</t>
  </si>
  <si>
    <t>BAJFINANCE 6500 PUT</t>
  </si>
  <si>
    <t>ALKEM 5600 CALL</t>
  </si>
  <si>
    <t>NIFTY 23300 CALL</t>
  </si>
  <si>
    <t>GODREJPROP 2700 CALL</t>
  </si>
  <si>
    <t>ULTRACEM 10900 CALL</t>
  </si>
  <si>
    <t>NIFTY 23350 PUT - EXPIRY TRADE</t>
  </si>
  <si>
    <t>COROMANDEL</t>
  </si>
  <si>
    <t>IDFCFIRSTBK</t>
  </si>
  <si>
    <t>MANAPPURAM</t>
  </si>
  <si>
    <t>DOMS</t>
  </si>
  <si>
    <t>CONCORBIO</t>
  </si>
  <si>
    <t>APOLLOHOSP 6800 CALL</t>
  </si>
  <si>
    <t>WIPRO 560 CALL</t>
  </si>
  <si>
    <t>SENSEX 77800 CALL</t>
  </si>
  <si>
    <t>TECHM 1720 CALL</t>
  </si>
  <si>
    <t>HCLTECH 1860 CALL</t>
  </si>
  <si>
    <t>TCS 4150 CALL</t>
  </si>
  <si>
    <t>RECLTD 510 CALL</t>
  </si>
  <si>
    <t>JSWSTEEL 960 CALL</t>
  </si>
  <si>
    <t>LAURUSLAB</t>
  </si>
  <si>
    <t>OFSS</t>
  </si>
  <si>
    <t>KPITTECH</t>
  </si>
  <si>
    <t>KFINTECH</t>
  </si>
  <si>
    <t>BHEL</t>
  </si>
  <si>
    <t>NAUKRI</t>
  </si>
  <si>
    <t>ICICIBANK</t>
  </si>
  <si>
    <t>RAMCOCEM BULL CALL SPREAD; SIMULTANEOUSLY BUY 930 CALL AT 14.50 N SELL 950 CALL AT 7</t>
  </si>
  <si>
    <t>NIFTY BULL CALL SPREAD; SIMULTANEOUSLY BUY 23750 CALL AT 240 N SELL 24000 CALL AT 115</t>
  </si>
  <si>
    <t>ICICIBANK 1310 CALL</t>
  </si>
  <si>
    <t>BHARTIARTL 1600 CALL</t>
  </si>
  <si>
    <t>BPCL 300 CALL</t>
  </si>
  <si>
    <t>SBIN 840 CALL</t>
  </si>
  <si>
    <t>TVSMOTOR 2450 CALL</t>
  </si>
  <si>
    <t>MIDCPNIFTY 12550 CALL</t>
  </si>
  <si>
    <t>PERSISTENT 5900 CALL</t>
  </si>
  <si>
    <t>DABUR 525 CALL</t>
  </si>
  <si>
    <t>MIDCPNIFTY 12575 PUT - EXPIRY TRADE</t>
  </si>
  <si>
    <t>BEL</t>
  </si>
  <si>
    <t>INDIANB</t>
  </si>
  <si>
    <t>UNIONBANK</t>
  </si>
  <si>
    <t>SUMICHEM</t>
  </si>
  <si>
    <t>POWERINDIA</t>
  </si>
  <si>
    <t>GILLETE</t>
  </si>
  <si>
    <t>POLYMED</t>
  </si>
  <si>
    <t>KARURVYSYSBANK</t>
  </si>
  <si>
    <t>INDGN</t>
  </si>
  <si>
    <t>FIVESTAR</t>
  </si>
  <si>
    <t>INFY 1920 CALL</t>
  </si>
  <si>
    <t>OBEROIRLTY 1980 CALL</t>
  </si>
  <si>
    <t>BAJAJAUTO 9300 PUT</t>
  </si>
  <si>
    <t>JINDALSTEEL 890 CALL</t>
  </si>
  <si>
    <t>FINNIFTY 24050 PUT</t>
  </si>
  <si>
    <t>BRITANNIA 5000CALL</t>
  </si>
  <si>
    <t>BERGERPAINT 490 CALL</t>
  </si>
  <si>
    <t>GODREJCP 1240 CALL</t>
  </si>
  <si>
    <t>GLENMARK 1520 CALL</t>
  </si>
  <si>
    <t>PRAJIND</t>
  </si>
  <si>
    <t>GRANULES</t>
  </si>
  <si>
    <t>NAMINDIA</t>
  </si>
  <si>
    <t>CAMS</t>
  </si>
  <si>
    <t>CAPLINPOINT</t>
  </si>
  <si>
    <t>CUB</t>
  </si>
  <si>
    <t>HAL 4400 CALL</t>
  </si>
  <si>
    <t>PEL 1220 CALL</t>
  </si>
  <si>
    <t>EXIDEIND 440 CALL</t>
  </si>
  <si>
    <t>LAURUSLAB 550 CALL</t>
  </si>
  <si>
    <t>RECLTD 520 CALL</t>
  </si>
  <si>
    <t>ADANIPORT 1160 CALL</t>
  </si>
  <si>
    <t>AMBUJACEM 510 CALL</t>
  </si>
  <si>
    <t>ACC 2220 CALL</t>
  </si>
  <si>
    <t>CIPLA 1480 CALL</t>
  </si>
  <si>
    <t>HDFCBANK 1800 CALL</t>
  </si>
  <si>
    <t>BANKNIFTY 52300 CALL - EXPIRY TRADE</t>
  </si>
  <si>
    <t>SIEMENS</t>
  </si>
  <si>
    <t>BDL</t>
  </si>
  <si>
    <t>ENGINEERIND</t>
  </si>
  <si>
    <t>BANKINDIA</t>
  </si>
  <si>
    <t>ECERX</t>
  </si>
  <si>
    <t>NIFTY 24100 PUT</t>
  </si>
  <si>
    <t>NIFTY 24050 CALL</t>
  </si>
  <si>
    <t>TITAN</t>
  </si>
  <si>
    <t>TATACONSUMER</t>
  </si>
  <si>
    <t>SBILIFE</t>
  </si>
  <si>
    <t>ANGELONE</t>
  </si>
  <si>
    <t>JYOTHYLAB</t>
  </si>
  <si>
    <t>ITI</t>
  </si>
  <si>
    <t>SYNGENE</t>
  </si>
  <si>
    <t>POLYCAB</t>
  </si>
  <si>
    <t>CAPLIPOINT</t>
  </si>
  <si>
    <t>RCF</t>
  </si>
  <si>
    <t>JBMA</t>
  </si>
  <si>
    <t>LICI</t>
  </si>
  <si>
    <t>WELCORP</t>
  </si>
  <si>
    <t>PPLPHARMA</t>
  </si>
  <si>
    <t>DIVISLAB</t>
  </si>
  <si>
    <t>JUBLPHARMA</t>
  </si>
  <si>
    <t>CONCORDBIO</t>
  </si>
  <si>
    <t>KPRMILL</t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</si>
</sst>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#,##0.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sz val="10"/>
      <color indexed="8"/>
      <name val="Arial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Source Sans Pro"/>
      <family val="2"/>
    </font>
    <font>
      <sz val="11"/>
      <color theme="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3" xfId="0" applyFont="1" applyFill="1" applyBorder="1"/>
    <xf numFmtId="0" fontId="2" fillId="0" borderId="1" xfId="0" applyFont="1" applyBorder="1"/>
    <xf numFmtId="1" fontId="1" fillId="3" borderId="3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164" fontId="1" fillId="5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" fontId="1" fillId="4" borderId="3" xfId="0" applyNumberFormat="1" applyFont="1" applyFill="1" applyBorder="1"/>
    <xf numFmtId="1" fontId="1" fillId="4" borderId="1" xfId="0" applyNumberFormat="1" applyFont="1" applyFill="1" applyBorder="1" applyAlignment="1"/>
    <xf numFmtId="0" fontId="1" fillId="4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8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right" wrapText="1"/>
    </xf>
    <xf numFmtId="10" fontId="9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 wrapText="1"/>
    </xf>
    <xf numFmtId="0" fontId="1" fillId="6" borderId="0" xfId="0" applyFont="1" applyFill="1" applyBorder="1"/>
    <xf numFmtId="0" fontId="0" fillId="6" borderId="0" xfId="0" applyFill="1"/>
    <xf numFmtId="16" fontId="0" fillId="0" borderId="0" xfId="0" applyNumberFormat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" fontId="1" fillId="3" borderId="2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5"/>
  <sheetViews>
    <sheetView workbookViewId="0">
      <selection activeCell="M14" sqref="M14"/>
    </sheetView>
  </sheetViews>
  <sheetFormatPr defaultRowHeight="14.4"/>
  <cols>
    <col min="1" max="1" width="9.77734375" style="8" bestFit="1" customWidth="1"/>
    <col min="2" max="2" width="28" bestFit="1" customWidth="1"/>
    <col min="10" max="10" width="14.5546875" customWidth="1"/>
    <col min="13" max="13" width="16.21875" bestFit="1" customWidth="1"/>
    <col min="14" max="14" width="8.88671875" customWidth="1"/>
    <col min="15" max="15" width="8.21875" customWidth="1"/>
    <col min="16" max="16" width="15.21875" customWidth="1"/>
  </cols>
  <sheetData>
    <row r="1" spans="1:16" ht="21.6" customHeight="1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1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ht="28.8">
      <c r="A3" s="9" t="s">
        <v>1</v>
      </c>
      <c r="B3" s="10" t="s">
        <v>2</v>
      </c>
      <c r="C3" s="10" t="s">
        <v>3</v>
      </c>
      <c r="D3" s="10" t="s">
        <v>4</v>
      </c>
      <c r="E3" s="10" t="s">
        <v>6</v>
      </c>
      <c r="F3" s="10" t="s">
        <v>5</v>
      </c>
      <c r="G3" s="10" t="s">
        <v>7</v>
      </c>
      <c r="H3" s="10" t="s">
        <v>8</v>
      </c>
      <c r="I3" s="10" t="s">
        <v>9</v>
      </c>
      <c r="J3" s="10" t="s">
        <v>10</v>
      </c>
      <c r="M3" s="24" t="s">
        <v>19</v>
      </c>
      <c r="N3" s="25" t="s">
        <v>20</v>
      </c>
      <c r="O3" s="25" t="s">
        <v>27</v>
      </c>
      <c r="P3" s="25" t="s">
        <v>22</v>
      </c>
    </row>
    <row r="4" spans="1:16">
      <c r="A4" s="21">
        <v>45600</v>
      </c>
      <c r="B4" s="16" t="s">
        <v>58</v>
      </c>
      <c r="C4" s="14" t="s">
        <v>29</v>
      </c>
      <c r="D4" s="17">
        <v>215</v>
      </c>
      <c r="E4" s="17">
        <v>260</v>
      </c>
      <c r="F4" s="17">
        <v>180</v>
      </c>
      <c r="G4" s="17">
        <v>242</v>
      </c>
      <c r="H4" s="18">
        <v>25</v>
      </c>
      <c r="I4" s="19">
        <f t="shared" ref="I4:I67" si="0">+H4*(G4-D4)</f>
        <v>675</v>
      </c>
      <c r="J4" s="20" t="s">
        <v>59</v>
      </c>
      <c r="M4" s="22" t="s">
        <v>23</v>
      </c>
      <c r="N4" s="23">
        <v>110</v>
      </c>
      <c r="O4" s="23">
        <v>166723</v>
      </c>
      <c r="P4" s="26">
        <f>+N4/N7</f>
        <v>0.6875</v>
      </c>
    </row>
    <row r="5" spans="1:16">
      <c r="A5" s="21">
        <v>45600</v>
      </c>
      <c r="B5" s="16" t="s">
        <v>60</v>
      </c>
      <c r="C5" s="14" t="s">
        <v>31</v>
      </c>
      <c r="D5" s="17">
        <v>25</v>
      </c>
      <c r="E5" s="17">
        <v>23.9</v>
      </c>
      <c r="F5" s="17">
        <v>29</v>
      </c>
      <c r="G5" s="17">
        <v>27.3</v>
      </c>
      <c r="H5" s="18">
        <v>1400</v>
      </c>
      <c r="I5" s="19">
        <f t="shared" si="0"/>
        <v>3220.0000000000009</v>
      </c>
      <c r="J5" s="20" t="s">
        <v>59</v>
      </c>
      <c r="M5" s="22" t="s">
        <v>24</v>
      </c>
      <c r="N5" s="23">
        <v>4</v>
      </c>
      <c r="O5" s="23">
        <v>0</v>
      </c>
      <c r="P5" s="26">
        <f>+N5/N7</f>
        <v>2.5000000000000001E-2</v>
      </c>
    </row>
    <row r="6" spans="1:16">
      <c r="A6" s="21">
        <v>45601</v>
      </c>
      <c r="B6" s="16" t="s">
        <v>65</v>
      </c>
      <c r="C6" s="14" t="s">
        <v>29</v>
      </c>
      <c r="D6" s="17">
        <v>38</v>
      </c>
      <c r="E6" s="17">
        <v>35.5</v>
      </c>
      <c r="F6" s="17">
        <v>44</v>
      </c>
      <c r="G6" s="17">
        <v>35.5</v>
      </c>
      <c r="H6" s="18">
        <v>625</v>
      </c>
      <c r="I6" s="19">
        <f t="shared" si="0"/>
        <v>-1562.5</v>
      </c>
      <c r="J6" s="20" t="s">
        <v>37</v>
      </c>
      <c r="M6" s="22" t="s">
        <v>25</v>
      </c>
      <c r="N6" s="23">
        <v>46</v>
      </c>
      <c r="O6" s="23">
        <v>-51543</v>
      </c>
      <c r="P6" s="26">
        <f>+N6/N7</f>
        <v>0.28749999999999998</v>
      </c>
    </row>
    <row r="7" spans="1:16">
      <c r="A7" s="21">
        <v>45601</v>
      </c>
      <c r="B7" s="16" t="s">
        <v>66</v>
      </c>
      <c r="C7" s="14" t="s">
        <v>31</v>
      </c>
      <c r="D7" s="17">
        <v>17</v>
      </c>
      <c r="E7" s="17">
        <v>15.5</v>
      </c>
      <c r="F7" s="17">
        <v>21</v>
      </c>
      <c r="G7" s="17">
        <v>17.100000000000001</v>
      </c>
      <c r="H7" s="18">
        <v>1300</v>
      </c>
      <c r="I7" s="19">
        <f t="shared" si="0"/>
        <v>130.00000000000185</v>
      </c>
      <c r="J7" s="20" t="s">
        <v>32</v>
      </c>
      <c r="M7" s="24" t="s">
        <v>26</v>
      </c>
      <c r="N7" s="27">
        <f>SUM(N4:N6)</f>
        <v>160</v>
      </c>
      <c r="O7" s="27">
        <f>SUM(O4:O6)</f>
        <v>115180</v>
      </c>
      <c r="P7" s="28">
        <f>SUM(P4:P6)</f>
        <v>1</v>
      </c>
    </row>
    <row r="8" spans="1:16">
      <c r="A8" s="21">
        <v>45601</v>
      </c>
      <c r="B8" s="16" t="s">
        <v>67</v>
      </c>
      <c r="C8" s="14" t="s">
        <v>31</v>
      </c>
      <c r="D8" s="17">
        <v>21.4</v>
      </c>
      <c r="E8" s="17">
        <v>19.899999999999999</v>
      </c>
      <c r="F8" s="17">
        <v>25</v>
      </c>
      <c r="G8" s="17">
        <v>19.899999999999999</v>
      </c>
      <c r="H8" s="18">
        <v>1000</v>
      </c>
      <c r="I8" s="19">
        <f t="shared" si="0"/>
        <v>-1500</v>
      </c>
      <c r="J8" s="20" t="s">
        <v>37</v>
      </c>
    </row>
    <row r="9" spans="1:16">
      <c r="A9" s="21">
        <v>45601</v>
      </c>
      <c r="B9" s="16" t="s">
        <v>68</v>
      </c>
      <c r="C9" s="14" t="s">
        <v>31</v>
      </c>
      <c r="D9" s="17">
        <v>31</v>
      </c>
      <c r="E9" s="17">
        <v>29</v>
      </c>
      <c r="F9" s="17">
        <v>37</v>
      </c>
      <c r="G9" s="17">
        <v>33.299999999999997</v>
      </c>
      <c r="H9" s="18">
        <v>675</v>
      </c>
      <c r="I9" s="19">
        <f t="shared" si="0"/>
        <v>1552.4999999999982</v>
      </c>
      <c r="J9" s="20" t="s">
        <v>30</v>
      </c>
    </row>
    <row r="10" spans="1:16">
      <c r="A10" s="21">
        <v>45601</v>
      </c>
      <c r="B10" s="16" t="s">
        <v>69</v>
      </c>
      <c r="C10" s="14" t="s">
        <v>31</v>
      </c>
      <c r="D10" s="17">
        <v>320</v>
      </c>
      <c r="E10" s="17">
        <v>300</v>
      </c>
      <c r="F10" s="17">
        <v>360</v>
      </c>
      <c r="G10" s="17">
        <v>345</v>
      </c>
      <c r="H10" s="18">
        <v>75</v>
      </c>
      <c r="I10" s="19">
        <f t="shared" si="0"/>
        <v>1875</v>
      </c>
      <c r="J10" s="20" t="s">
        <v>30</v>
      </c>
    </row>
    <row r="11" spans="1:16">
      <c r="A11" s="21">
        <v>45601</v>
      </c>
      <c r="B11" s="16" t="s">
        <v>70</v>
      </c>
      <c r="C11" s="14" t="s">
        <v>31</v>
      </c>
      <c r="D11" s="17">
        <v>180</v>
      </c>
      <c r="E11" s="17">
        <v>150</v>
      </c>
      <c r="F11" s="17">
        <v>240</v>
      </c>
      <c r="G11" s="17">
        <v>215</v>
      </c>
      <c r="H11" s="18">
        <v>25</v>
      </c>
      <c r="I11" s="19">
        <f t="shared" si="0"/>
        <v>875</v>
      </c>
      <c r="J11" s="20" t="s">
        <v>30</v>
      </c>
    </row>
    <row r="12" spans="1:16">
      <c r="A12" s="21">
        <v>45601</v>
      </c>
      <c r="B12" s="16" t="s">
        <v>71</v>
      </c>
      <c r="C12" s="14" t="s">
        <v>31</v>
      </c>
      <c r="D12" s="17">
        <v>17</v>
      </c>
      <c r="E12" s="17">
        <v>15.9</v>
      </c>
      <c r="F12" s="17">
        <v>21</v>
      </c>
      <c r="G12" s="17">
        <v>19.8</v>
      </c>
      <c r="H12" s="18">
        <v>1100</v>
      </c>
      <c r="I12" s="19">
        <f t="shared" si="0"/>
        <v>3080.0000000000009</v>
      </c>
      <c r="J12" s="20" t="s">
        <v>30</v>
      </c>
    </row>
    <row r="13" spans="1:16">
      <c r="A13" s="21">
        <v>45601</v>
      </c>
      <c r="B13" s="16" t="s">
        <v>72</v>
      </c>
      <c r="C13" s="14" t="s">
        <v>31</v>
      </c>
      <c r="D13" s="17">
        <v>350</v>
      </c>
      <c r="E13" s="17">
        <v>270</v>
      </c>
      <c r="F13" s="17">
        <v>540</v>
      </c>
      <c r="G13" s="17">
        <v>355</v>
      </c>
      <c r="H13" s="18">
        <v>15</v>
      </c>
      <c r="I13" s="19">
        <f t="shared" si="0"/>
        <v>75</v>
      </c>
      <c r="J13" s="20" t="s">
        <v>32</v>
      </c>
    </row>
    <row r="14" spans="1:16">
      <c r="A14" s="21">
        <v>45601</v>
      </c>
      <c r="B14" s="16" t="s">
        <v>73</v>
      </c>
      <c r="C14" s="14" t="s">
        <v>31</v>
      </c>
      <c r="D14" s="17">
        <v>50</v>
      </c>
      <c r="E14" s="17">
        <v>2</v>
      </c>
      <c r="F14" s="17">
        <v>120</v>
      </c>
      <c r="G14" s="17">
        <v>90</v>
      </c>
      <c r="H14" s="18">
        <v>25</v>
      </c>
      <c r="I14" s="19">
        <f t="shared" si="0"/>
        <v>1000</v>
      </c>
      <c r="J14" s="20" t="s">
        <v>30</v>
      </c>
    </row>
    <row r="15" spans="1:16">
      <c r="A15" s="21">
        <v>45602</v>
      </c>
      <c r="B15" s="16" t="s">
        <v>79</v>
      </c>
      <c r="C15" s="14" t="s">
        <v>29</v>
      </c>
      <c r="D15" s="17">
        <v>168</v>
      </c>
      <c r="E15" s="17">
        <v>158</v>
      </c>
      <c r="F15" s="17">
        <v>190</v>
      </c>
      <c r="G15" s="17">
        <v>182</v>
      </c>
      <c r="H15" s="18">
        <v>150</v>
      </c>
      <c r="I15" s="19">
        <f t="shared" si="0"/>
        <v>2100</v>
      </c>
      <c r="J15" s="20" t="s">
        <v>30</v>
      </c>
    </row>
    <row r="16" spans="1:16">
      <c r="A16" s="21">
        <v>45602</v>
      </c>
      <c r="B16" s="16" t="s">
        <v>56</v>
      </c>
      <c r="C16" s="14" t="s">
        <v>31</v>
      </c>
      <c r="D16" s="17">
        <v>120</v>
      </c>
      <c r="E16" s="17">
        <v>80</v>
      </c>
      <c r="F16" s="17">
        <v>180</v>
      </c>
      <c r="G16" s="17">
        <v>158</v>
      </c>
      <c r="H16" s="18">
        <v>25</v>
      </c>
      <c r="I16" s="19">
        <f t="shared" si="0"/>
        <v>950</v>
      </c>
      <c r="J16" s="20" t="s">
        <v>30</v>
      </c>
    </row>
    <row r="17" spans="1:10">
      <c r="A17" s="21">
        <v>45602</v>
      </c>
      <c r="B17" s="16" t="s">
        <v>52</v>
      </c>
      <c r="C17" s="14" t="s">
        <v>31</v>
      </c>
      <c r="D17" s="17">
        <v>15</v>
      </c>
      <c r="E17" s="17">
        <v>13.9</v>
      </c>
      <c r="F17" s="17">
        <v>19</v>
      </c>
      <c r="G17" s="17">
        <v>16.8</v>
      </c>
      <c r="H17" s="18">
        <v>1500</v>
      </c>
      <c r="I17" s="19">
        <f t="shared" si="0"/>
        <v>2700.0000000000009</v>
      </c>
      <c r="J17" s="20" t="s">
        <v>30</v>
      </c>
    </row>
    <row r="18" spans="1:10">
      <c r="A18" s="21">
        <v>45602</v>
      </c>
      <c r="B18" s="16" t="s">
        <v>80</v>
      </c>
      <c r="C18" s="14" t="s">
        <v>31</v>
      </c>
      <c r="D18" s="17">
        <v>70</v>
      </c>
      <c r="E18" s="17">
        <v>60</v>
      </c>
      <c r="F18" s="17">
        <v>90</v>
      </c>
      <c r="G18" s="17">
        <v>79</v>
      </c>
      <c r="H18" s="18">
        <v>150</v>
      </c>
      <c r="I18" s="19">
        <f t="shared" si="0"/>
        <v>1350</v>
      </c>
      <c r="J18" s="20" t="s">
        <v>30</v>
      </c>
    </row>
    <row r="19" spans="1:10">
      <c r="A19" s="21">
        <v>45602</v>
      </c>
      <c r="B19" s="16" t="s">
        <v>81</v>
      </c>
      <c r="C19" s="14" t="s">
        <v>31</v>
      </c>
      <c r="D19" s="17">
        <v>42</v>
      </c>
      <c r="E19" s="17">
        <v>38</v>
      </c>
      <c r="F19" s="17">
        <v>51</v>
      </c>
      <c r="G19" s="17">
        <v>45</v>
      </c>
      <c r="H19" s="18">
        <v>400</v>
      </c>
      <c r="I19" s="19">
        <f t="shared" si="0"/>
        <v>1200</v>
      </c>
      <c r="J19" s="20" t="s">
        <v>30</v>
      </c>
    </row>
    <row r="20" spans="1:10">
      <c r="A20" s="21">
        <v>45602</v>
      </c>
      <c r="B20" s="16" t="s">
        <v>82</v>
      </c>
      <c r="C20" s="14" t="s">
        <v>31</v>
      </c>
      <c r="D20" s="17">
        <v>160</v>
      </c>
      <c r="E20" s="17">
        <v>145</v>
      </c>
      <c r="F20" s="17">
        <v>190</v>
      </c>
      <c r="G20" s="17">
        <v>175</v>
      </c>
      <c r="H20" s="18">
        <v>100</v>
      </c>
      <c r="I20" s="19">
        <f t="shared" si="0"/>
        <v>1500</v>
      </c>
      <c r="J20" s="20" t="s">
        <v>30</v>
      </c>
    </row>
    <row r="21" spans="1:10">
      <c r="A21" s="21">
        <v>45602</v>
      </c>
      <c r="B21" s="16" t="s">
        <v>83</v>
      </c>
      <c r="C21" s="14" t="s">
        <v>31</v>
      </c>
      <c r="D21" s="17">
        <v>59</v>
      </c>
      <c r="E21" s="17">
        <v>50</v>
      </c>
      <c r="F21" s="17">
        <v>78</v>
      </c>
      <c r="G21" s="17">
        <v>70.5</v>
      </c>
      <c r="H21" s="18">
        <v>150</v>
      </c>
      <c r="I21" s="19">
        <f t="shared" si="0"/>
        <v>1725</v>
      </c>
      <c r="J21" s="20" t="s">
        <v>30</v>
      </c>
    </row>
    <row r="22" spans="1:10">
      <c r="A22" s="21">
        <v>45602</v>
      </c>
      <c r="B22" s="16" t="s">
        <v>57</v>
      </c>
      <c r="C22" s="14" t="s">
        <v>31</v>
      </c>
      <c r="D22" s="17">
        <v>37.5</v>
      </c>
      <c r="E22" s="17">
        <v>34.5</v>
      </c>
      <c r="F22" s="17">
        <v>43</v>
      </c>
      <c r="G22" s="17">
        <v>34.5</v>
      </c>
      <c r="H22" s="18">
        <v>400</v>
      </c>
      <c r="I22" s="19">
        <f t="shared" si="0"/>
        <v>-1200</v>
      </c>
      <c r="J22" s="20" t="s">
        <v>37</v>
      </c>
    </row>
    <row r="23" spans="1:10">
      <c r="A23" s="21">
        <v>45602</v>
      </c>
      <c r="B23" s="16" t="s">
        <v>84</v>
      </c>
      <c r="C23" s="14" t="s">
        <v>31</v>
      </c>
      <c r="D23" s="17">
        <v>125</v>
      </c>
      <c r="E23" s="17">
        <v>115</v>
      </c>
      <c r="F23" s="17">
        <v>145</v>
      </c>
      <c r="G23" s="17">
        <v>133</v>
      </c>
      <c r="H23" s="18">
        <v>150</v>
      </c>
      <c r="I23" s="19">
        <f t="shared" si="0"/>
        <v>1200</v>
      </c>
      <c r="J23" s="20" t="s">
        <v>38</v>
      </c>
    </row>
    <row r="24" spans="1:10">
      <c r="A24" s="21">
        <v>45602</v>
      </c>
      <c r="B24" s="16" t="s">
        <v>85</v>
      </c>
      <c r="C24" s="14" t="s">
        <v>31</v>
      </c>
      <c r="D24" s="17">
        <v>75</v>
      </c>
      <c r="E24" s="17">
        <v>5</v>
      </c>
      <c r="F24" s="17">
        <v>180</v>
      </c>
      <c r="G24" s="17">
        <v>83</v>
      </c>
      <c r="H24" s="18">
        <v>15</v>
      </c>
      <c r="I24" s="19">
        <f t="shared" si="0"/>
        <v>120</v>
      </c>
      <c r="J24" s="20" t="s">
        <v>38</v>
      </c>
    </row>
    <row r="25" spans="1:10">
      <c r="A25" s="21">
        <v>45603</v>
      </c>
      <c r="B25" s="16" t="s">
        <v>92</v>
      </c>
      <c r="C25" s="14" t="s">
        <v>29</v>
      </c>
      <c r="D25" s="17">
        <v>80</v>
      </c>
      <c r="E25" s="17">
        <v>40</v>
      </c>
      <c r="F25" s="17">
        <v>140</v>
      </c>
      <c r="G25" s="17">
        <v>120</v>
      </c>
      <c r="H25" s="18">
        <v>25</v>
      </c>
      <c r="I25" s="19">
        <f t="shared" si="0"/>
        <v>1000</v>
      </c>
      <c r="J25" s="20" t="s">
        <v>30</v>
      </c>
    </row>
    <row r="26" spans="1:10">
      <c r="A26" s="21">
        <v>45603</v>
      </c>
      <c r="B26" s="16" t="s">
        <v>93</v>
      </c>
      <c r="C26" s="14" t="s">
        <v>31</v>
      </c>
      <c r="D26" s="17">
        <v>22</v>
      </c>
      <c r="E26" s="17">
        <v>20.5</v>
      </c>
      <c r="F26" s="17">
        <v>27</v>
      </c>
      <c r="G26" s="17">
        <v>20.5</v>
      </c>
      <c r="H26" s="18">
        <v>1400</v>
      </c>
      <c r="I26" s="19">
        <f t="shared" si="0"/>
        <v>-2100</v>
      </c>
      <c r="J26" s="20" t="s">
        <v>37</v>
      </c>
    </row>
    <row r="27" spans="1:10">
      <c r="A27" s="21">
        <v>45603</v>
      </c>
      <c r="B27" s="16" t="s">
        <v>94</v>
      </c>
      <c r="C27" s="14" t="s">
        <v>31</v>
      </c>
      <c r="D27" s="17">
        <v>26.5</v>
      </c>
      <c r="E27" s="17">
        <v>24</v>
      </c>
      <c r="F27" s="17">
        <v>32</v>
      </c>
      <c r="G27" s="17">
        <v>24</v>
      </c>
      <c r="H27" s="18">
        <v>625</v>
      </c>
      <c r="I27" s="19">
        <f t="shared" si="0"/>
        <v>-1562.5</v>
      </c>
      <c r="J27" s="20" t="s">
        <v>37</v>
      </c>
    </row>
    <row r="28" spans="1:10">
      <c r="A28" s="21">
        <v>45603</v>
      </c>
      <c r="B28" s="16" t="s">
        <v>95</v>
      </c>
      <c r="C28" s="14" t="s">
        <v>31</v>
      </c>
      <c r="D28" s="17">
        <v>40</v>
      </c>
      <c r="E28" s="17">
        <v>37</v>
      </c>
      <c r="F28" s="17">
        <v>48</v>
      </c>
      <c r="G28" s="17">
        <v>40</v>
      </c>
      <c r="H28" s="18">
        <v>500</v>
      </c>
      <c r="I28" s="19">
        <f t="shared" si="0"/>
        <v>0</v>
      </c>
      <c r="J28" s="20" t="s">
        <v>32</v>
      </c>
    </row>
    <row r="29" spans="1:10">
      <c r="A29" s="21">
        <v>45603</v>
      </c>
      <c r="B29" s="16" t="s">
        <v>96</v>
      </c>
      <c r="C29" s="14" t="s">
        <v>31</v>
      </c>
      <c r="D29" s="17">
        <v>67</v>
      </c>
      <c r="E29" s="17">
        <v>63</v>
      </c>
      <c r="F29" s="17">
        <v>78</v>
      </c>
      <c r="G29" s="17">
        <v>67.400000000000006</v>
      </c>
      <c r="H29" s="18">
        <v>275</v>
      </c>
      <c r="I29" s="19">
        <f t="shared" si="0"/>
        <v>110.00000000000156</v>
      </c>
      <c r="J29" s="20" t="s">
        <v>32</v>
      </c>
    </row>
    <row r="30" spans="1:10">
      <c r="A30" s="21">
        <v>45603</v>
      </c>
      <c r="B30" s="16" t="s">
        <v>97</v>
      </c>
      <c r="C30" s="14" t="s">
        <v>31</v>
      </c>
      <c r="D30" s="17">
        <v>30</v>
      </c>
      <c r="E30" s="17">
        <v>27</v>
      </c>
      <c r="F30" s="17">
        <v>36</v>
      </c>
      <c r="G30" s="17">
        <v>30.2</v>
      </c>
      <c r="H30" s="18">
        <v>550</v>
      </c>
      <c r="I30" s="19">
        <f t="shared" si="0"/>
        <v>109.9999999999996</v>
      </c>
      <c r="J30" s="20" t="s">
        <v>32</v>
      </c>
    </row>
    <row r="31" spans="1:10">
      <c r="A31" s="21">
        <v>45603</v>
      </c>
      <c r="B31" s="16" t="s">
        <v>98</v>
      </c>
      <c r="C31" s="14" t="s">
        <v>31</v>
      </c>
      <c r="D31" s="17">
        <v>44</v>
      </c>
      <c r="E31" s="17">
        <v>40</v>
      </c>
      <c r="F31" s="17">
        <v>54</v>
      </c>
      <c r="G31" s="17">
        <v>51</v>
      </c>
      <c r="H31" s="18">
        <v>350</v>
      </c>
      <c r="I31" s="19">
        <f t="shared" si="0"/>
        <v>2450</v>
      </c>
      <c r="J31" s="20" t="s">
        <v>30</v>
      </c>
    </row>
    <row r="32" spans="1:10">
      <c r="A32" s="21">
        <v>45603</v>
      </c>
      <c r="B32" s="16" t="s">
        <v>99</v>
      </c>
      <c r="C32" s="14" t="s">
        <v>31</v>
      </c>
      <c r="D32" s="17">
        <v>44</v>
      </c>
      <c r="E32" s="17">
        <v>41</v>
      </c>
      <c r="F32" s="17">
        <v>52</v>
      </c>
      <c r="G32" s="17">
        <v>41</v>
      </c>
      <c r="H32" s="18">
        <v>500</v>
      </c>
      <c r="I32" s="19">
        <f t="shared" si="0"/>
        <v>-1500</v>
      </c>
      <c r="J32" s="20" t="s">
        <v>37</v>
      </c>
    </row>
    <row r="33" spans="1:13">
      <c r="A33" s="21">
        <v>45603</v>
      </c>
      <c r="B33" s="16" t="s">
        <v>100</v>
      </c>
      <c r="C33" s="14" t="s">
        <v>31</v>
      </c>
      <c r="D33" s="17">
        <v>14.7</v>
      </c>
      <c r="E33" s="17">
        <v>13.7</v>
      </c>
      <c r="F33" s="17">
        <v>18</v>
      </c>
      <c r="G33" s="17">
        <v>13.7</v>
      </c>
      <c r="H33" s="18">
        <v>1150</v>
      </c>
      <c r="I33" s="19">
        <f t="shared" si="0"/>
        <v>-1150</v>
      </c>
      <c r="J33" s="20" t="s">
        <v>37</v>
      </c>
    </row>
    <row r="34" spans="1:13">
      <c r="A34" s="21">
        <v>45603</v>
      </c>
      <c r="B34" s="16" t="s">
        <v>101</v>
      </c>
      <c r="C34" s="14" t="s">
        <v>31</v>
      </c>
      <c r="D34" s="17">
        <v>38</v>
      </c>
      <c r="E34" s="17">
        <v>34</v>
      </c>
      <c r="F34" s="17">
        <v>46</v>
      </c>
      <c r="G34" s="17">
        <v>36.5</v>
      </c>
      <c r="H34" s="18">
        <v>300</v>
      </c>
      <c r="I34" s="19">
        <f t="shared" si="0"/>
        <v>-450</v>
      </c>
      <c r="J34" s="20" t="s">
        <v>38</v>
      </c>
    </row>
    <row r="35" spans="1:13">
      <c r="A35" s="21">
        <v>45603</v>
      </c>
      <c r="B35" s="16" t="s">
        <v>102</v>
      </c>
      <c r="C35" s="14" t="s">
        <v>31</v>
      </c>
      <c r="D35" s="17">
        <v>15</v>
      </c>
      <c r="E35" s="17">
        <v>0.05</v>
      </c>
      <c r="F35" s="17">
        <v>50</v>
      </c>
      <c r="G35" s="17">
        <v>0.6</v>
      </c>
      <c r="H35" s="18">
        <v>25</v>
      </c>
      <c r="I35" s="19">
        <f t="shared" si="0"/>
        <v>-360</v>
      </c>
      <c r="J35" s="20" t="s">
        <v>38</v>
      </c>
    </row>
    <row r="36" spans="1:13">
      <c r="A36" s="21">
        <v>45604</v>
      </c>
      <c r="B36" s="16" t="s">
        <v>111</v>
      </c>
      <c r="C36" s="14" t="s">
        <v>29</v>
      </c>
      <c r="D36" s="17">
        <v>184</v>
      </c>
      <c r="E36" s="17">
        <v>174</v>
      </c>
      <c r="F36" s="17">
        <v>210</v>
      </c>
      <c r="G36" s="17">
        <v>196</v>
      </c>
      <c r="H36" s="18">
        <v>125</v>
      </c>
      <c r="I36" s="19">
        <f t="shared" si="0"/>
        <v>1500</v>
      </c>
      <c r="J36" s="20" t="s">
        <v>30</v>
      </c>
    </row>
    <row r="37" spans="1:13">
      <c r="A37" s="21">
        <v>45604</v>
      </c>
      <c r="B37" s="16" t="s">
        <v>112</v>
      </c>
      <c r="C37" s="14" t="s">
        <v>31</v>
      </c>
      <c r="D37" s="17">
        <v>208</v>
      </c>
      <c r="E37" s="17">
        <v>196</v>
      </c>
      <c r="F37" s="17">
        <v>236</v>
      </c>
      <c r="G37" s="17">
        <v>196</v>
      </c>
      <c r="H37" s="18">
        <v>100</v>
      </c>
      <c r="I37" s="19">
        <f t="shared" si="0"/>
        <v>-1200</v>
      </c>
      <c r="J37" s="20" t="s">
        <v>37</v>
      </c>
    </row>
    <row r="38" spans="1:13">
      <c r="A38" s="21">
        <v>45604</v>
      </c>
      <c r="B38" s="16" t="s">
        <v>113</v>
      </c>
      <c r="C38" s="14" t="s">
        <v>31</v>
      </c>
      <c r="D38" s="17">
        <v>14.6</v>
      </c>
      <c r="E38" s="17">
        <v>13.5</v>
      </c>
      <c r="F38" s="17">
        <v>18</v>
      </c>
      <c r="G38" s="17">
        <v>16.100000000000001</v>
      </c>
      <c r="H38" s="18">
        <v>1500</v>
      </c>
      <c r="I38" s="19">
        <f t="shared" si="0"/>
        <v>2250.0000000000027</v>
      </c>
      <c r="J38" s="20" t="s">
        <v>30</v>
      </c>
      <c r="M38" s="38"/>
    </row>
    <row r="39" spans="1:13">
      <c r="A39" s="21">
        <v>45604</v>
      </c>
      <c r="B39" s="16" t="s">
        <v>114</v>
      </c>
      <c r="C39" s="14" t="s">
        <v>31</v>
      </c>
      <c r="D39" s="17">
        <v>17.5</v>
      </c>
      <c r="E39" s="17">
        <v>16</v>
      </c>
      <c r="F39" s="17">
        <v>21</v>
      </c>
      <c r="G39" s="17">
        <v>18.600000000000001</v>
      </c>
      <c r="H39" s="18">
        <v>1000</v>
      </c>
      <c r="I39" s="19">
        <f t="shared" si="0"/>
        <v>1100.0000000000014</v>
      </c>
      <c r="J39" s="20" t="s">
        <v>30</v>
      </c>
    </row>
    <row r="40" spans="1:13">
      <c r="A40" s="21">
        <v>45604</v>
      </c>
      <c r="B40" s="16" t="s">
        <v>115</v>
      </c>
      <c r="C40" s="14" t="s">
        <v>31</v>
      </c>
      <c r="D40" s="17">
        <v>14</v>
      </c>
      <c r="E40" s="17">
        <v>12.4</v>
      </c>
      <c r="F40" s="17">
        <v>18</v>
      </c>
      <c r="G40" s="17">
        <v>15.7</v>
      </c>
      <c r="H40" s="18">
        <v>900</v>
      </c>
      <c r="I40" s="19">
        <f t="shared" si="0"/>
        <v>1529.9999999999993</v>
      </c>
      <c r="J40" s="20" t="s">
        <v>30</v>
      </c>
    </row>
    <row r="41" spans="1:13">
      <c r="A41" s="21">
        <v>45604</v>
      </c>
      <c r="B41" s="16" t="s">
        <v>116</v>
      </c>
      <c r="C41" s="14" t="s">
        <v>34</v>
      </c>
      <c r="D41" s="17">
        <v>140</v>
      </c>
      <c r="E41" s="17">
        <v>170</v>
      </c>
      <c r="F41" s="17">
        <v>80</v>
      </c>
      <c r="G41" s="17">
        <v>114</v>
      </c>
      <c r="H41" s="18">
        <v>25</v>
      </c>
      <c r="I41" s="19">
        <f>+H41*(D41-G41)</f>
        <v>650</v>
      </c>
      <c r="J41" s="20" t="s">
        <v>30</v>
      </c>
    </row>
    <row r="42" spans="1:13">
      <c r="A42" s="21">
        <v>45604</v>
      </c>
      <c r="B42" s="16" t="s">
        <v>117</v>
      </c>
      <c r="C42" s="14" t="s">
        <v>34</v>
      </c>
      <c r="D42" s="17">
        <v>140</v>
      </c>
      <c r="E42" s="17">
        <v>170</v>
      </c>
      <c r="F42" s="17">
        <v>90</v>
      </c>
      <c r="G42" s="17">
        <v>140</v>
      </c>
      <c r="H42" s="18">
        <v>25</v>
      </c>
      <c r="I42" s="19">
        <f t="shared" si="0"/>
        <v>0</v>
      </c>
      <c r="J42" s="20" t="s">
        <v>32</v>
      </c>
    </row>
    <row r="43" spans="1:13">
      <c r="A43" s="21">
        <v>45604</v>
      </c>
      <c r="B43" s="16" t="s">
        <v>118</v>
      </c>
      <c r="C43" s="14" t="s">
        <v>31</v>
      </c>
      <c r="D43" s="17">
        <v>370</v>
      </c>
      <c r="E43" s="17">
        <v>300</v>
      </c>
      <c r="F43" s="17">
        <v>540</v>
      </c>
      <c r="G43" s="17">
        <v>300</v>
      </c>
      <c r="H43" s="18">
        <v>15</v>
      </c>
      <c r="I43" s="19">
        <f t="shared" si="0"/>
        <v>-1050</v>
      </c>
      <c r="J43" s="20" t="s">
        <v>37</v>
      </c>
    </row>
    <row r="44" spans="1:13">
      <c r="A44" s="21">
        <v>45604</v>
      </c>
      <c r="B44" s="16" t="s">
        <v>119</v>
      </c>
      <c r="C44" s="14" t="s">
        <v>31</v>
      </c>
      <c r="D44" s="17">
        <v>21</v>
      </c>
      <c r="E44" s="17">
        <v>19.8</v>
      </c>
      <c r="F44" s="17">
        <v>25</v>
      </c>
      <c r="G44" s="17">
        <v>23.5</v>
      </c>
      <c r="H44" s="18">
        <v>825</v>
      </c>
      <c r="I44" s="19">
        <f t="shared" si="0"/>
        <v>2062.5</v>
      </c>
      <c r="J44" s="20" t="s">
        <v>30</v>
      </c>
    </row>
    <row r="45" spans="1:13">
      <c r="A45" s="21">
        <v>45604</v>
      </c>
      <c r="B45" s="16" t="s">
        <v>120</v>
      </c>
      <c r="C45" s="14" t="s">
        <v>31</v>
      </c>
      <c r="D45" s="17">
        <v>10.4</v>
      </c>
      <c r="E45" s="17">
        <v>9.1999999999999993</v>
      </c>
      <c r="F45" s="17">
        <v>12.5</v>
      </c>
      <c r="G45" s="17">
        <v>9.1999999999999993</v>
      </c>
      <c r="H45" s="18">
        <v>1050</v>
      </c>
      <c r="I45" s="19">
        <f t="shared" si="0"/>
        <v>-1260.0000000000011</v>
      </c>
      <c r="J45" s="20" t="s">
        <v>37</v>
      </c>
    </row>
    <row r="46" spans="1:13">
      <c r="A46" s="21">
        <v>45607</v>
      </c>
      <c r="B46" s="16" t="s">
        <v>127</v>
      </c>
      <c r="C46" s="14" t="s">
        <v>29</v>
      </c>
      <c r="D46" s="17">
        <v>38</v>
      </c>
      <c r="E46" s="17">
        <v>35</v>
      </c>
      <c r="F46" s="17">
        <v>44</v>
      </c>
      <c r="G46" s="17">
        <v>41</v>
      </c>
      <c r="H46" s="18">
        <v>600</v>
      </c>
      <c r="I46" s="19">
        <f t="shared" si="0"/>
        <v>1800</v>
      </c>
      <c r="J46" s="20" t="s">
        <v>30</v>
      </c>
    </row>
    <row r="47" spans="1:13">
      <c r="A47" s="21">
        <v>45607</v>
      </c>
      <c r="B47" s="16" t="s">
        <v>128</v>
      </c>
      <c r="C47" s="14" t="s">
        <v>29</v>
      </c>
      <c r="D47" s="17">
        <v>31</v>
      </c>
      <c r="E47" s="17">
        <v>27</v>
      </c>
      <c r="F47" s="17">
        <v>40</v>
      </c>
      <c r="G47" s="17">
        <v>34</v>
      </c>
      <c r="H47" s="18">
        <v>400</v>
      </c>
      <c r="I47" s="19">
        <f t="shared" si="0"/>
        <v>1200</v>
      </c>
      <c r="J47" s="20" t="s">
        <v>30</v>
      </c>
    </row>
    <row r="48" spans="1:13">
      <c r="A48" s="21">
        <v>45607</v>
      </c>
      <c r="B48" s="16" t="s">
        <v>129</v>
      </c>
      <c r="C48" s="14" t="s">
        <v>31</v>
      </c>
      <c r="D48" s="17">
        <v>12.5</v>
      </c>
      <c r="E48" s="17">
        <v>11.5</v>
      </c>
      <c r="F48" s="17">
        <v>15</v>
      </c>
      <c r="G48" s="17">
        <v>13.7</v>
      </c>
      <c r="H48" s="18">
        <v>1500</v>
      </c>
      <c r="I48" s="19">
        <f t="shared" si="0"/>
        <v>1799.9999999999989</v>
      </c>
      <c r="J48" s="20" t="s">
        <v>30</v>
      </c>
    </row>
    <row r="49" spans="1:10">
      <c r="A49" s="21">
        <v>45607</v>
      </c>
      <c r="B49" s="16" t="s">
        <v>130</v>
      </c>
      <c r="C49" s="14" t="s">
        <v>31</v>
      </c>
      <c r="D49" s="17">
        <v>18</v>
      </c>
      <c r="E49" s="17">
        <v>16.600000000000001</v>
      </c>
      <c r="F49" s="17">
        <v>22</v>
      </c>
      <c r="G49" s="17">
        <v>19.5</v>
      </c>
      <c r="H49" s="18">
        <v>1000</v>
      </c>
      <c r="I49" s="19">
        <f t="shared" si="0"/>
        <v>1500</v>
      </c>
      <c r="J49" s="20" t="s">
        <v>30</v>
      </c>
    </row>
    <row r="50" spans="1:10">
      <c r="A50" s="21">
        <v>45607</v>
      </c>
      <c r="B50" s="16" t="s">
        <v>131</v>
      </c>
      <c r="C50" s="14" t="s">
        <v>31</v>
      </c>
      <c r="D50" s="17">
        <v>140</v>
      </c>
      <c r="E50" s="17">
        <v>100</v>
      </c>
      <c r="F50" s="17">
        <v>210</v>
      </c>
      <c r="G50" s="17">
        <v>168</v>
      </c>
      <c r="H50" s="18">
        <v>25</v>
      </c>
      <c r="I50" s="19">
        <f t="shared" si="0"/>
        <v>700</v>
      </c>
      <c r="J50" s="20" t="s">
        <v>30</v>
      </c>
    </row>
    <row r="51" spans="1:10">
      <c r="A51" s="21">
        <v>45607</v>
      </c>
      <c r="B51" s="16" t="s">
        <v>132</v>
      </c>
      <c r="C51" s="14" t="s">
        <v>31</v>
      </c>
      <c r="D51" s="17">
        <v>60</v>
      </c>
      <c r="E51" s="17">
        <v>50</v>
      </c>
      <c r="F51" s="17">
        <v>80</v>
      </c>
      <c r="G51" s="17">
        <v>71</v>
      </c>
      <c r="H51" s="18">
        <v>150</v>
      </c>
      <c r="I51" s="19">
        <f t="shared" si="0"/>
        <v>1650</v>
      </c>
      <c r="J51" s="20" t="s">
        <v>30</v>
      </c>
    </row>
    <row r="52" spans="1:10">
      <c r="A52" s="21">
        <v>45607</v>
      </c>
      <c r="B52" s="16" t="s">
        <v>133</v>
      </c>
      <c r="C52" s="14" t="s">
        <v>31</v>
      </c>
      <c r="D52" s="17">
        <v>9</v>
      </c>
      <c r="E52" s="17">
        <v>8</v>
      </c>
      <c r="F52" s="17">
        <v>11</v>
      </c>
      <c r="G52" s="17">
        <v>10.25</v>
      </c>
      <c r="H52" s="18">
        <v>1250</v>
      </c>
      <c r="I52" s="19">
        <f t="shared" si="0"/>
        <v>1562.5</v>
      </c>
      <c r="J52" s="20" t="s">
        <v>30</v>
      </c>
    </row>
    <row r="53" spans="1:10">
      <c r="A53" s="21">
        <v>45607</v>
      </c>
      <c r="B53" s="16" t="s">
        <v>134</v>
      </c>
      <c r="C53" s="14" t="s">
        <v>31</v>
      </c>
      <c r="D53" s="17">
        <v>35</v>
      </c>
      <c r="E53" s="17">
        <v>31</v>
      </c>
      <c r="F53" s="17">
        <v>44</v>
      </c>
      <c r="G53" s="17">
        <v>34.9</v>
      </c>
      <c r="H53" s="18">
        <v>350</v>
      </c>
      <c r="I53" s="19">
        <f t="shared" si="0"/>
        <v>-35.000000000000497</v>
      </c>
      <c r="J53" s="20" t="s">
        <v>38</v>
      </c>
    </row>
    <row r="54" spans="1:10">
      <c r="A54" s="21">
        <v>45608</v>
      </c>
      <c r="B54" s="16" t="s">
        <v>58</v>
      </c>
      <c r="C54" s="14" t="s">
        <v>29</v>
      </c>
      <c r="D54" s="17">
        <v>135</v>
      </c>
      <c r="E54" s="17">
        <v>100</v>
      </c>
      <c r="F54" s="17">
        <v>195</v>
      </c>
      <c r="G54" s="17">
        <v>165</v>
      </c>
      <c r="H54" s="18">
        <v>25</v>
      </c>
      <c r="I54" s="19">
        <f t="shared" si="0"/>
        <v>750</v>
      </c>
      <c r="J54" s="20" t="s">
        <v>30</v>
      </c>
    </row>
    <row r="55" spans="1:10">
      <c r="A55" s="21">
        <v>45608</v>
      </c>
      <c r="B55" s="16" t="s">
        <v>142</v>
      </c>
      <c r="C55" s="14" t="s">
        <v>31</v>
      </c>
      <c r="D55" s="17">
        <v>23</v>
      </c>
      <c r="E55" s="17">
        <v>19</v>
      </c>
      <c r="F55" s="17">
        <v>31</v>
      </c>
      <c r="G55" s="17">
        <v>26.8</v>
      </c>
      <c r="H55" s="18">
        <v>350</v>
      </c>
      <c r="I55" s="19">
        <f t="shared" si="0"/>
        <v>1330.0000000000002</v>
      </c>
      <c r="J55" s="20" t="s">
        <v>30</v>
      </c>
    </row>
    <row r="56" spans="1:10">
      <c r="A56" s="21">
        <v>45608</v>
      </c>
      <c r="B56" s="16" t="s">
        <v>143</v>
      </c>
      <c r="C56" s="14" t="s">
        <v>31</v>
      </c>
      <c r="D56" s="17">
        <v>175</v>
      </c>
      <c r="E56" s="17">
        <v>155</v>
      </c>
      <c r="F56" s="17">
        <v>200</v>
      </c>
      <c r="G56" s="17">
        <v>192</v>
      </c>
      <c r="H56" s="18">
        <v>75</v>
      </c>
      <c r="I56" s="19">
        <f t="shared" si="0"/>
        <v>1275</v>
      </c>
      <c r="J56" s="20" t="s">
        <v>30</v>
      </c>
    </row>
    <row r="57" spans="1:10">
      <c r="A57" s="21">
        <v>45608</v>
      </c>
      <c r="B57" s="16" t="s">
        <v>144</v>
      </c>
      <c r="C57" s="14" t="s">
        <v>31</v>
      </c>
      <c r="D57" s="17">
        <v>32</v>
      </c>
      <c r="E57" s="17">
        <v>29</v>
      </c>
      <c r="F57" s="17">
        <v>40</v>
      </c>
      <c r="G57" s="17">
        <v>36</v>
      </c>
      <c r="H57" s="18">
        <v>475</v>
      </c>
      <c r="I57" s="19">
        <f t="shared" si="0"/>
        <v>1900</v>
      </c>
      <c r="J57" s="20" t="s">
        <v>30</v>
      </c>
    </row>
    <row r="58" spans="1:10">
      <c r="A58" s="21">
        <v>45608</v>
      </c>
      <c r="B58" s="16" t="s">
        <v>145</v>
      </c>
      <c r="C58" s="14" t="s">
        <v>31</v>
      </c>
      <c r="D58" s="17">
        <v>80</v>
      </c>
      <c r="E58" s="17">
        <v>40</v>
      </c>
      <c r="F58" s="17">
        <v>150</v>
      </c>
      <c r="G58" s="17">
        <v>120</v>
      </c>
      <c r="H58" s="18">
        <v>25</v>
      </c>
      <c r="I58" s="19">
        <f t="shared" si="0"/>
        <v>1000</v>
      </c>
      <c r="J58" s="20" t="s">
        <v>30</v>
      </c>
    </row>
    <row r="59" spans="1:10">
      <c r="A59" s="21">
        <v>45608</v>
      </c>
      <c r="B59" s="16" t="s">
        <v>146</v>
      </c>
      <c r="C59" s="14" t="s">
        <v>31</v>
      </c>
      <c r="D59" s="17">
        <v>19</v>
      </c>
      <c r="E59" s="17">
        <v>17</v>
      </c>
      <c r="F59" s="17">
        <v>25</v>
      </c>
      <c r="G59" s="17">
        <v>21.5</v>
      </c>
      <c r="H59" s="18">
        <v>550</v>
      </c>
      <c r="I59" s="19">
        <f t="shared" si="0"/>
        <v>1375</v>
      </c>
      <c r="J59" s="20" t="s">
        <v>30</v>
      </c>
    </row>
    <row r="60" spans="1:10">
      <c r="A60" s="21">
        <v>45608</v>
      </c>
      <c r="B60" s="16" t="s">
        <v>147</v>
      </c>
      <c r="C60" s="14" t="s">
        <v>31</v>
      </c>
      <c r="D60" s="17">
        <v>61</v>
      </c>
      <c r="E60" s="17">
        <v>53</v>
      </c>
      <c r="F60" s="17">
        <v>78</v>
      </c>
      <c r="G60" s="17">
        <v>61.5</v>
      </c>
      <c r="H60" s="18">
        <v>175</v>
      </c>
      <c r="I60" s="19">
        <f t="shared" si="0"/>
        <v>87.5</v>
      </c>
      <c r="J60" s="20" t="s">
        <v>32</v>
      </c>
    </row>
    <row r="61" spans="1:10">
      <c r="A61" s="21">
        <v>45608</v>
      </c>
      <c r="B61" s="16" t="s">
        <v>148</v>
      </c>
      <c r="C61" s="14" t="s">
        <v>31</v>
      </c>
      <c r="D61" s="17">
        <v>175</v>
      </c>
      <c r="E61" s="17">
        <v>155</v>
      </c>
      <c r="F61" s="17">
        <v>215</v>
      </c>
      <c r="G61" s="17">
        <v>198</v>
      </c>
      <c r="H61" s="18">
        <v>50</v>
      </c>
      <c r="I61" s="19">
        <f t="shared" si="0"/>
        <v>1150</v>
      </c>
      <c r="J61" s="20" t="s">
        <v>30</v>
      </c>
    </row>
    <row r="62" spans="1:10">
      <c r="A62" s="21">
        <v>45608</v>
      </c>
      <c r="B62" s="16" t="s">
        <v>149</v>
      </c>
      <c r="C62" s="14" t="s">
        <v>31</v>
      </c>
      <c r="D62" s="17">
        <v>190</v>
      </c>
      <c r="E62" s="17">
        <v>180</v>
      </c>
      <c r="F62" s="17">
        <v>350</v>
      </c>
      <c r="G62" s="17">
        <v>280</v>
      </c>
      <c r="H62" s="18">
        <v>15</v>
      </c>
      <c r="I62" s="19">
        <f t="shared" si="0"/>
        <v>1350</v>
      </c>
      <c r="J62" s="20" t="s">
        <v>30</v>
      </c>
    </row>
    <row r="63" spans="1:10">
      <c r="A63" s="21">
        <v>45608</v>
      </c>
      <c r="B63" s="16" t="s">
        <v>150</v>
      </c>
      <c r="C63" s="14" t="s">
        <v>31</v>
      </c>
      <c r="D63" s="17">
        <v>11</v>
      </c>
      <c r="E63" s="17">
        <v>0.05</v>
      </c>
      <c r="F63" s="17">
        <v>44</v>
      </c>
      <c r="G63" s="17">
        <v>44</v>
      </c>
      <c r="H63" s="18">
        <v>25</v>
      </c>
      <c r="I63" s="19">
        <f t="shared" si="0"/>
        <v>825</v>
      </c>
      <c r="J63" s="20" t="s">
        <v>30</v>
      </c>
    </row>
    <row r="64" spans="1:10">
      <c r="A64" s="21">
        <v>45609</v>
      </c>
      <c r="B64" s="16" t="s">
        <v>174</v>
      </c>
      <c r="C64" s="14" t="s">
        <v>29</v>
      </c>
      <c r="D64" s="17">
        <v>14</v>
      </c>
      <c r="E64" s="17">
        <v>12.9</v>
      </c>
      <c r="F64" s="17">
        <v>17</v>
      </c>
      <c r="G64" s="17">
        <v>16.7</v>
      </c>
      <c r="H64" s="18">
        <v>1300</v>
      </c>
      <c r="I64" s="19">
        <f t="shared" si="0"/>
        <v>3509.9999999999991</v>
      </c>
      <c r="J64" s="20" t="s">
        <v>30</v>
      </c>
    </row>
    <row r="65" spans="1:10">
      <c r="A65" s="21">
        <v>45609</v>
      </c>
      <c r="B65" s="16" t="s">
        <v>175</v>
      </c>
      <c r="C65" s="14" t="s">
        <v>31</v>
      </c>
      <c r="D65" s="17">
        <v>115</v>
      </c>
      <c r="E65" s="17">
        <v>100</v>
      </c>
      <c r="F65" s="17">
        <v>140</v>
      </c>
      <c r="G65" s="17">
        <v>135</v>
      </c>
      <c r="H65" s="18">
        <v>150</v>
      </c>
      <c r="I65" s="19">
        <f t="shared" si="0"/>
        <v>3000</v>
      </c>
      <c r="J65" s="20" t="s">
        <v>30</v>
      </c>
    </row>
    <row r="66" spans="1:10">
      <c r="A66" s="21">
        <v>45609</v>
      </c>
      <c r="B66" s="16" t="s">
        <v>176</v>
      </c>
      <c r="C66" s="14" t="s">
        <v>31</v>
      </c>
      <c r="D66" s="17">
        <v>125</v>
      </c>
      <c r="E66" s="17">
        <v>115</v>
      </c>
      <c r="F66" s="17">
        <v>155</v>
      </c>
      <c r="G66" s="17">
        <v>126</v>
      </c>
      <c r="H66" s="18">
        <v>125</v>
      </c>
      <c r="I66" s="19">
        <f t="shared" si="0"/>
        <v>125</v>
      </c>
      <c r="J66" s="20" t="s">
        <v>32</v>
      </c>
    </row>
    <row r="67" spans="1:10">
      <c r="A67" s="21">
        <v>45609</v>
      </c>
      <c r="B67" s="16" t="s">
        <v>177</v>
      </c>
      <c r="C67" s="14" t="s">
        <v>31</v>
      </c>
      <c r="D67" s="17">
        <v>140</v>
      </c>
      <c r="E67" s="17">
        <v>60</v>
      </c>
      <c r="F67" s="17">
        <v>350</v>
      </c>
      <c r="G67" s="17">
        <v>235</v>
      </c>
      <c r="H67" s="18">
        <v>15</v>
      </c>
      <c r="I67" s="19">
        <f t="shared" si="0"/>
        <v>1425</v>
      </c>
      <c r="J67" s="20" t="s">
        <v>30</v>
      </c>
    </row>
    <row r="68" spans="1:10">
      <c r="A68" s="21">
        <v>45609</v>
      </c>
      <c r="B68" s="16" t="s">
        <v>178</v>
      </c>
      <c r="C68" s="14" t="s">
        <v>31</v>
      </c>
      <c r="D68" s="17">
        <v>9</v>
      </c>
      <c r="E68" s="17">
        <v>8</v>
      </c>
      <c r="F68" s="17">
        <v>11</v>
      </c>
      <c r="G68" s="17">
        <v>10.199999999999999</v>
      </c>
      <c r="H68" s="18">
        <v>1375</v>
      </c>
      <c r="I68" s="19">
        <f t="shared" ref="I68:I131" si="1">+H68*(G68-D68)</f>
        <v>1649.9999999999991</v>
      </c>
      <c r="J68" s="20" t="s">
        <v>30</v>
      </c>
    </row>
    <row r="69" spans="1:10">
      <c r="A69" s="21">
        <v>45609</v>
      </c>
      <c r="B69" s="16" t="s">
        <v>71</v>
      </c>
      <c r="C69" s="14" t="s">
        <v>31</v>
      </c>
      <c r="D69" s="17">
        <v>13</v>
      </c>
      <c r="E69" s="17">
        <v>11.9</v>
      </c>
      <c r="F69" s="17">
        <v>16</v>
      </c>
      <c r="G69" s="17">
        <v>11.9</v>
      </c>
      <c r="H69" s="18">
        <v>1100</v>
      </c>
      <c r="I69" s="19">
        <f t="shared" si="1"/>
        <v>-1209.9999999999995</v>
      </c>
      <c r="J69" s="20" t="s">
        <v>37</v>
      </c>
    </row>
    <row r="70" spans="1:10">
      <c r="A70" s="21">
        <v>45609</v>
      </c>
      <c r="B70" s="16" t="s">
        <v>179</v>
      </c>
      <c r="C70" s="14" t="s">
        <v>31</v>
      </c>
      <c r="D70" s="17">
        <v>32</v>
      </c>
      <c r="E70" s="17">
        <v>28</v>
      </c>
      <c r="F70" s="17">
        <v>40</v>
      </c>
      <c r="G70" s="17">
        <v>36</v>
      </c>
      <c r="H70" s="18">
        <v>400</v>
      </c>
      <c r="I70" s="19">
        <f t="shared" si="1"/>
        <v>1600</v>
      </c>
      <c r="J70" s="20" t="s">
        <v>30</v>
      </c>
    </row>
    <row r="71" spans="1:10">
      <c r="A71" s="21">
        <v>45609</v>
      </c>
      <c r="B71" s="16" t="s">
        <v>180</v>
      </c>
      <c r="C71" s="14" t="s">
        <v>31</v>
      </c>
      <c r="D71" s="17">
        <v>9.8000000000000007</v>
      </c>
      <c r="E71" s="17">
        <v>8.8000000000000007</v>
      </c>
      <c r="F71" s="17">
        <v>12.5</v>
      </c>
      <c r="G71" s="17">
        <v>11.2</v>
      </c>
      <c r="H71" s="18">
        <v>1350</v>
      </c>
      <c r="I71" s="19">
        <f t="shared" si="1"/>
        <v>1889.9999999999982</v>
      </c>
      <c r="J71" s="20" t="s">
        <v>30</v>
      </c>
    </row>
    <row r="72" spans="1:10">
      <c r="A72" s="21">
        <v>45609</v>
      </c>
      <c r="B72" s="16" t="s">
        <v>181</v>
      </c>
      <c r="C72" s="14" t="s">
        <v>31</v>
      </c>
      <c r="D72" s="17">
        <v>85</v>
      </c>
      <c r="E72" s="17">
        <v>5</v>
      </c>
      <c r="F72" s="17">
        <v>200</v>
      </c>
      <c r="G72" s="17">
        <v>5</v>
      </c>
      <c r="H72" s="18">
        <v>15</v>
      </c>
      <c r="I72" s="19">
        <f t="shared" si="1"/>
        <v>-1200</v>
      </c>
      <c r="J72" s="20" t="s">
        <v>37</v>
      </c>
    </row>
    <row r="73" spans="1:10">
      <c r="A73" s="21">
        <v>45609</v>
      </c>
      <c r="B73" s="16" t="s">
        <v>182</v>
      </c>
      <c r="C73" s="14" t="s">
        <v>31</v>
      </c>
      <c r="D73" s="17">
        <v>50</v>
      </c>
      <c r="E73" s="17">
        <v>0.05</v>
      </c>
      <c r="F73" s="17">
        <v>150</v>
      </c>
      <c r="G73" s="17">
        <v>150</v>
      </c>
      <c r="H73" s="18">
        <v>15</v>
      </c>
      <c r="I73" s="19">
        <f t="shared" si="1"/>
        <v>1500</v>
      </c>
      <c r="J73" s="20" t="s">
        <v>30</v>
      </c>
    </row>
    <row r="74" spans="1:10">
      <c r="A74" s="21">
        <v>45610</v>
      </c>
      <c r="B74" s="16" t="s">
        <v>161</v>
      </c>
      <c r="C74" s="14" t="s">
        <v>29</v>
      </c>
      <c r="D74" s="17">
        <v>175</v>
      </c>
      <c r="E74" s="17">
        <v>155</v>
      </c>
      <c r="F74" s="17">
        <v>21</v>
      </c>
      <c r="G74" s="17">
        <v>194</v>
      </c>
      <c r="H74" s="18">
        <v>75</v>
      </c>
      <c r="I74" s="19">
        <f t="shared" si="1"/>
        <v>1425</v>
      </c>
      <c r="J74" s="20" t="s">
        <v>30</v>
      </c>
    </row>
    <row r="75" spans="1:10">
      <c r="A75" s="21">
        <v>45610</v>
      </c>
      <c r="B75" s="16" t="s">
        <v>162</v>
      </c>
      <c r="C75" s="14" t="s">
        <v>31</v>
      </c>
      <c r="D75" s="17">
        <v>23</v>
      </c>
      <c r="E75" s="17">
        <v>21</v>
      </c>
      <c r="F75" s="17">
        <v>29</v>
      </c>
      <c r="G75" s="17">
        <v>21</v>
      </c>
      <c r="H75" s="18">
        <v>625</v>
      </c>
      <c r="I75" s="19">
        <f t="shared" si="1"/>
        <v>-1250</v>
      </c>
      <c r="J75" s="20" t="s">
        <v>37</v>
      </c>
    </row>
    <row r="76" spans="1:10">
      <c r="A76" s="21">
        <v>45610</v>
      </c>
      <c r="B76" s="16" t="s">
        <v>163</v>
      </c>
      <c r="C76" s="14" t="s">
        <v>31</v>
      </c>
      <c r="D76" s="17">
        <v>150</v>
      </c>
      <c r="E76" s="17">
        <v>140</v>
      </c>
      <c r="F76" s="17">
        <v>164</v>
      </c>
      <c r="G76" s="17">
        <v>162</v>
      </c>
      <c r="H76" s="18">
        <v>150</v>
      </c>
      <c r="I76" s="19">
        <f t="shared" si="1"/>
        <v>1800</v>
      </c>
      <c r="J76" s="20" t="s">
        <v>30</v>
      </c>
    </row>
    <row r="77" spans="1:10">
      <c r="A77" s="21">
        <v>45610</v>
      </c>
      <c r="B77" s="16" t="s">
        <v>164</v>
      </c>
      <c r="C77" s="14" t="s">
        <v>31</v>
      </c>
      <c r="D77" s="17">
        <v>70</v>
      </c>
      <c r="E77" s="17">
        <v>20</v>
      </c>
      <c r="F77" s="17">
        <v>150</v>
      </c>
      <c r="G77" s="17">
        <v>110</v>
      </c>
      <c r="H77" s="18">
        <v>25</v>
      </c>
      <c r="I77" s="19">
        <f t="shared" si="1"/>
        <v>1000</v>
      </c>
      <c r="J77" s="20" t="s">
        <v>30</v>
      </c>
    </row>
    <row r="78" spans="1:10">
      <c r="A78" s="21">
        <v>45610</v>
      </c>
      <c r="B78" s="16" t="s">
        <v>165</v>
      </c>
      <c r="C78" s="14" t="s">
        <v>31</v>
      </c>
      <c r="D78" s="17">
        <v>100</v>
      </c>
      <c r="E78" s="17">
        <v>90</v>
      </c>
      <c r="F78" s="17">
        <v>125</v>
      </c>
      <c r="G78" s="17">
        <v>115</v>
      </c>
      <c r="H78" s="18">
        <v>175</v>
      </c>
      <c r="I78" s="19">
        <f t="shared" si="1"/>
        <v>2625</v>
      </c>
      <c r="J78" s="20" t="s">
        <v>30</v>
      </c>
    </row>
    <row r="79" spans="1:10">
      <c r="A79" s="21">
        <v>45610</v>
      </c>
      <c r="B79" s="16" t="s">
        <v>166</v>
      </c>
      <c r="C79" s="14" t="s">
        <v>31</v>
      </c>
      <c r="D79" s="17">
        <v>31.5</v>
      </c>
      <c r="E79" s="17">
        <v>27.5</v>
      </c>
      <c r="F79" s="17">
        <v>40</v>
      </c>
      <c r="G79" s="17">
        <v>27.5</v>
      </c>
      <c r="H79" s="18">
        <v>300</v>
      </c>
      <c r="I79" s="19">
        <f t="shared" si="1"/>
        <v>-1200</v>
      </c>
      <c r="J79" s="20" t="s">
        <v>37</v>
      </c>
    </row>
    <row r="80" spans="1:10">
      <c r="A80" s="21">
        <v>45610</v>
      </c>
      <c r="B80" s="16" t="s">
        <v>167</v>
      </c>
      <c r="C80" s="14" t="s">
        <v>31</v>
      </c>
      <c r="D80" s="17">
        <v>40</v>
      </c>
      <c r="E80" s="17">
        <v>0.05</v>
      </c>
      <c r="F80" s="17">
        <v>100</v>
      </c>
      <c r="G80" s="17">
        <v>12</v>
      </c>
      <c r="H80" s="18">
        <v>25</v>
      </c>
      <c r="I80" s="19">
        <f t="shared" si="1"/>
        <v>-700</v>
      </c>
      <c r="J80" s="20" t="s">
        <v>107</v>
      </c>
    </row>
    <row r="81" spans="1:10">
      <c r="A81" s="21">
        <v>45610</v>
      </c>
      <c r="B81" s="16" t="s">
        <v>168</v>
      </c>
      <c r="C81" s="14" t="s">
        <v>31</v>
      </c>
      <c r="D81" s="17">
        <v>12.5</v>
      </c>
      <c r="E81" s="17">
        <v>11.5</v>
      </c>
      <c r="F81" s="17">
        <v>15</v>
      </c>
      <c r="G81" s="17">
        <v>11.5</v>
      </c>
      <c r="H81" s="18">
        <v>1300</v>
      </c>
      <c r="I81" s="19">
        <f t="shared" si="1"/>
        <v>-1300</v>
      </c>
      <c r="J81" s="20" t="s">
        <v>37</v>
      </c>
    </row>
    <row r="82" spans="1:10">
      <c r="A82" s="21">
        <v>45610</v>
      </c>
      <c r="B82" s="16" t="s">
        <v>169</v>
      </c>
      <c r="C82" s="14" t="s">
        <v>31</v>
      </c>
      <c r="D82" s="17">
        <v>85</v>
      </c>
      <c r="E82" s="17">
        <v>75</v>
      </c>
      <c r="F82" s="17">
        <v>105</v>
      </c>
      <c r="G82" s="17">
        <v>95</v>
      </c>
      <c r="H82" s="18">
        <v>100</v>
      </c>
      <c r="I82" s="19">
        <f t="shared" si="1"/>
        <v>1000</v>
      </c>
      <c r="J82" s="20" t="s">
        <v>30</v>
      </c>
    </row>
    <row r="83" spans="1:10">
      <c r="A83" s="21">
        <v>45610</v>
      </c>
      <c r="B83" s="16" t="s">
        <v>170</v>
      </c>
      <c r="C83" s="14" t="s">
        <v>31</v>
      </c>
      <c r="D83" s="17">
        <v>21.6</v>
      </c>
      <c r="E83" s="17">
        <v>19</v>
      </c>
      <c r="F83" s="17">
        <v>28</v>
      </c>
      <c r="G83" s="17">
        <v>24</v>
      </c>
      <c r="H83" s="18">
        <v>625</v>
      </c>
      <c r="I83" s="19">
        <f t="shared" si="1"/>
        <v>1499.9999999999991</v>
      </c>
      <c r="J83" s="20" t="s">
        <v>30</v>
      </c>
    </row>
    <row r="84" spans="1:10">
      <c r="A84" s="21">
        <v>45610</v>
      </c>
      <c r="B84" s="16" t="s">
        <v>171</v>
      </c>
      <c r="C84" s="14" t="s">
        <v>31</v>
      </c>
      <c r="D84" s="17">
        <v>27</v>
      </c>
      <c r="E84" s="17">
        <v>24</v>
      </c>
      <c r="F84" s="17">
        <v>34</v>
      </c>
      <c r="G84" s="17">
        <v>25.7</v>
      </c>
      <c r="H84" s="18">
        <v>500</v>
      </c>
      <c r="I84" s="19">
        <f t="shared" si="1"/>
        <v>-650.00000000000034</v>
      </c>
      <c r="J84" s="20" t="s">
        <v>38</v>
      </c>
    </row>
    <row r="85" spans="1:10">
      <c r="A85" s="21">
        <v>45610</v>
      </c>
      <c r="B85" s="16" t="s">
        <v>172</v>
      </c>
      <c r="C85" s="14" t="s">
        <v>31</v>
      </c>
      <c r="D85" s="17">
        <v>15</v>
      </c>
      <c r="E85" s="17">
        <v>13.9</v>
      </c>
      <c r="F85" s="17">
        <v>18</v>
      </c>
      <c r="G85" s="17">
        <v>16.3</v>
      </c>
      <c r="H85" s="18">
        <v>1000</v>
      </c>
      <c r="I85" s="19">
        <f t="shared" si="1"/>
        <v>1300.0000000000007</v>
      </c>
      <c r="J85" s="20" t="s">
        <v>30</v>
      </c>
    </row>
    <row r="86" spans="1:10">
      <c r="A86" s="21">
        <v>45610</v>
      </c>
      <c r="B86" s="16" t="s">
        <v>173</v>
      </c>
      <c r="C86" s="14" t="s">
        <v>31</v>
      </c>
      <c r="D86" s="17">
        <v>18</v>
      </c>
      <c r="E86" s="17">
        <v>0.05</v>
      </c>
      <c r="F86" s="17">
        <v>70</v>
      </c>
      <c r="G86" s="17">
        <v>0</v>
      </c>
      <c r="H86" s="18">
        <v>25</v>
      </c>
      <c r="I86" s="19">
        <f t="shared" si="1"/>
        <v>-450</v>
      </c>
      <c r="J86" s="20" t="s">
        <v>37</v>
      </c>
    </row>
    <row r="87" spans="1:10">
      <c r="A87" s="21">
        <v>45614</v>
      </c>
      <c r="B87" s="16" t="s">
        <v>167</v>
      </c>
      <c r="C87" s="14" t="s">
        <v>29</v>
      </c>
      <c r="D87" s="17">
        <v>150</v>
      </c>
      <c r="E87" s="17">
        <v>110</v>
      </c>
      <c r="F87" s="17">
        <v>210</v>
      </c>
      <c r="G87" s="17">
        <v>177</v>
      </c>
      <c r="H87" s="18">
        <v>25</v>
      </c>
      <c r="I87" s="19">
        <f t="shared" si="1"/>
        <v>675</v>
      </c>
      <c r="J87" s="20" t="s">
        <v>30</v>
      </c>
    </row>
    <row r="88" spans="1:10">
      <c r="A88" s="21">
        <v>45614</v>
      </c>
      <c r="B88" s="16" t="s">
        <v>193</v>
      </c>
      <c r="C88" s="14" t="s">
        <v>31</v>
      </c>
      <c r="D88" s="17">
        <v>15</v>
      </c>
      <c r="E88" s="17">
        <v>13.9</v>
      </c>
      <c r="F88" s="17">
        <v>20</v>
      </c>
      <c r="G88" s="17">
        <v>18.5</v>
      </c>
      <c r="H88" s="18">
        <v>1250</v>
      </c>
      <c r="I88" s="19">
        <f t="shared" si="1"/>
        <v>4375</v>
      </c>
      <c r="J88" s="20" t="s">
        <v>30</v>
      </c>
    </row>
    <row r="89" spans="1:10">
      <c r="A89" s="21">
        <v>45614</v>
      </c>
      <c r="B89" s="16" t="s">
        <v>194</v>
      </c>
      <c r="C89" s="14" t="s">
        <v>31</v>
      </c>
      <c r="D89" s="17">
        <v>13.4</v>
      </c>
      <c r="E89" s="17">
        <v>12.3</v>
      </c>
      <c r="F89" s="17">
        <v>17</v>
      </c>
      <c r="G89" s="17">
        <v>15.4</v>
      </c>
      <c r="H89" s="18">
        <v>1000</v>
      </c>
      <c r="I89" s="19">
        <f t="shared" si="1"/>
        <v>2000</v>
      </c>
      <c r="J89" s="20" t="s">
        <v>30</v>
      </c>
    </row>
    <row r="90" spans="1:10">
      <c r="A90" s="21">
        <v>45614</v>
      </c>
      <c r="B90" s="16" t="s">
        <v>195</v>
      </c>
      <c r="C90" s="14" t="s">
        <v>31</v>
      </c>
      <c r="D90" s="17">
        <v>21</v>
      </c>
      <c r="E90" s="17">
        <v>18.5</v>
      </c>
      <c r="F90" s="17">
        <v>28</v>
      </c>
      <c r="G90" s="17">
        <v>23.8</v>
      </c>
      <c r="H90" s="18">
        <v>625</v>
      </c>
      <c r="I90" s="19">
        <f t="shared" si="1"/>
        <v>1750.0000000000005</v>
      </c>
      <c r="J90" s="20" t="s">
        <v>30</v>
      </c>
    </row>
    <row r="91" spans="1:10">
      <c r="A91" s="21">
        <v>45614</v>
      </c>
      <c r="B91" s="16" t="s">
        <v>196</v>
      </c>
      <c r="C91" s="14" t="s">
        <v>31</v>
      </c>
      <c r="D91" s="17">
        <v>5</v>
      </c>
      <c r="E91" s="17">
        <v>4</v>
      </c>
      <c r="F91" s="17">
        <v>7.5</v>
      </c>
      <c r="G91" s="17">
        <v>4</v>
      </c>
      <c r="H91" s="18">
        <v>1800</v>
      </c>
      <c r="I91" s="19">
        <f t="shared" si="1"/>
        <v>-1800</v>
      </c>
      <c r="J91" s="20" t="s">
        <v>37</v>
      </c>
    </row>
    <row r="92" spans="1:10">
      <c r="A92" s="21">
        <v>45614</v>
      </c>
      <c r="B92" s="16" t="s">
        <v>197</v>
      </c>
      <c r="C92" s="14" t="s">
        <v>31</v>
      </c>
      <c r="D92" s="17">
        <v>15</v>
      </c>
      <c r="E92" s="17">
        <v>12.5</v>
      </c>
      <c r="F92" s="17">
        <v>20</v>
      </c>
      <c r="G92" s="17">
        <v>14</v>
      </c>
      <c r="H92" s="18">
        <v>625</v>
      </c>
      <c r="I92" s="19">
        <f t="shared" si="1"/>
        <v>-625</v>
      </c>
      <c r="J92" s="20" t="s">
        <v>107</v>
      </c>
    </row>
    <row r="93" spans="1:10">
      <c r="A93" s="21">
        <v>45614</v>
      </c>
      <c r="B93" s="16" t="s">
        <v>198</v>
      </c>
      <c r="C93" s="14" t="s">
        <v>31</v>
      </c>
      <c r="D93" s="17">
        <v>95</v>
      </c>
      <c r="E93" s="17">
        <v>85</v>
      </c>
      <c r="F93" s="17">
        <v>120</v>
      </c>
      <c r="G93" s="17">
        <v>85</v>
      </c>
      <c r="H93" s="18">
        <v>150</v>
      </c>
      <c r="I93" s="19">
        <f t="shared" si="1"/>
        <v>-1500</v>
      </c>
      <c r="J93" s="20" t="s">
        <v>37</v>
      </c>
    </row>
    <row r="94" spans="1:10">
      <c r="A94" s="21">
        <v>45614</v>
      </c>
      <c r="B94" s="16" t="s">
        <v>199</v>
      </c>
      <c r="C94" s="14" t="s">
        <v>31</v>
      </c>
      <c r="D94" s="17">
        <v>13.2</v>
      </c>
      <c r="E94" s="17">
        <v>11.9</v>
      </c>
      <c r="F94" s="17">
        <v>17</v>
      </c>
      <c r="G94" s="17">
        <v>16</v>
      </c>
      <c r="H94" s="18">
        <v>1150</v>
      </c>
      <c r="I94" s="19">
        <f t="shared" si="1"/>
        <v>3220.0000000000009</v>
      </c>
      <c r="J94" s="20" t="s">
        <v>30</v>
      </c>
    </row>
    <row r="95" spans="1:10">
      <c r="A95" s="21">
        <v>45614</v>
      </c>
      <c r="B95" s="16" t="s">
        <v>200</v>
      </c>
      <c r="C95" s="14" t="s">
        <v>31</v>
      </c>
      <c r="D95" s="17">
        <v>55</v>
      </c>
      <c r="E95" s="17">
        <v>52</v>
      </c>
      <c r="F95" s="17">
        <v>63</v>
      </c>
      <c r="G95" s="17">
        <v>61.3</v>
      </c>
      <c r="H95" s="18">
        <v>350</v>
      </c>
      <c r="I95" s="19">
        <f t="shared" si="1"/>
        <v>2204.9999999999991</v>
      </c>
      <c r="J95" s="20" t="s">
        <v>30</v>
      </c>
    </row>
    <row r="96" spans="1:10">
      <c r="A96" s="21">
        <v>45614</v>
      </c>
      <c r="B96" s="16" t="s">
        <v>201</v>
      </c>
      <c r="C96" s="14" t="s">
        <v>29</v>
      </c>
      <c r="D96" s="17">
        <v>20</v>
      </c>
      <c r="E96" s="17">
        <v>0.05</v>
      </c>
      <c r="F96" s="17">
        <v>50</v>
      </c>
      <c r="G96" s="17">
        <v>44</v>
      </c>
      <c r="H96" s="18">
        <v>50</v>
      </c>
      <c r="I96" s="19">
        <f t="shared" si="1"/>
        <v>1200</v>
      </c>
      <c r="J96" s="20" t="s">
        <v>30</v>
      </c>
    </row>
    <row r="97" spans="1:10">
      <c r="A97" s="21">
        <v>45615</v>
      </c>
      <c r="B97" s="16" t="s">
        <v>205</v>
      </c>
      <c r="C97" s="14" t="s">
        <v>29</v>
      </c>
      <c r="D97" s="17">
        <v>130</v>
      </c>
      <c r="E97" s="17">
        <v>90</v>
      </c>
      <c r="F97" s="17">
        <v>190</v>
      </c>
      <c r="G97" s="17">
        <v>158</v>
      </c>
      <c r="H97" s="18">
        <v>25</v>
      </c>
      <c r="I97" s="19">
        <f t="shared" si="1"/>
        <v>700</v>
      </c>
      <c r="J97" s="20" t="s">
        <v>30</v>
      </c>
    </row>
    <row r="98" spans="1:10">
      <c r="A98" s="21">
        <v>45615</v>
      </c>
      <c r="B98" s="16" t="s">
        <v>206</v>
      </c>
      <c r="C98" s="14" t="s">
        <v>31</v>
      </c>
      <c r="D98" s="17">
        <v>125</v>
      </c>
      <c r="E98" s="17">
        <v>105</v>
      </c>
      <c r="F98" s="17">
        <v>160</v>
      </c>
      <c r="G98" s="17">
        <v>147</v>
      </c>
      <c r="H98" s="18">
        <v>75</v>
      </c>
      <c r="I98" s="19">
        <f t="shared" si="1"/>
        <v>1650</v>
      </c>
      <c r="J98" s="20" t="s">
        <v>30</v>
      </c>
    </row>
    <row r="99" spans="1:10">
      <c r="A99" s="21">
        <v>45615</v>
      </c>
      <c r="B99" s="16" t="s">
        <v>207</v>
      </c>
      <c r="C99" s="14" t="s">
        <v>31</v>
      </c>
      <c r="D99" s="17">
        <v>8.1</v>
      </c>
      <c r="E99" s="17">
        <v>7</v>
      </c>
      <c r="F99" s="17">
        <v>11</v>
      </c>
      <c r="G99" s="17">
        <v>8.1999999999999993</v>
      </c>
      <c r="H99" s="18">
        <v>1300</v>
      </c>
      <c r="I99" s="19">
        <f t="shared" si="1"/>
        <v>129.99999999999955</v>
      </c>
      <c r="J99" s="20" t="s">
        <v>32</v>
      </c>
    </row>
    <row r="100" spans="1:10">
      <c r="A100" s="21">
        <v>45615</v>
      </c>
      <c r="B100" s="16" t="s">
        <v>208</v>
      </c>
      <c r="C100" s="14" t="s">
        <v>31</v>
      </c>
      <c r="D100" s="17">
        <v>8</v>
      </c>
      <c r="E100" s="17">
        <v>7</v>
      </c>
      <c r="F100" s="17">
        <v>11</v>
      </c>
      <c r="G100" s="17">
        <v>9.15</v>
      </c>
      <c r="H100" s="18">
        <v>1700</v>
      </c>
      <c r="I100" s="19">
        <f t="shared" si="1"/>
        <v>1955.0000000000007</v>
      </c>
      <c r="J100" s="20" t="s">
        <v>30</v>
      </c>
    </row>
    <row r="101" spans="1:10">
      <c r="A101" s="21">
        <v>45615</v>
      </c>
      <c r="B101" s="16" t="s">
        <v>209</v>
      </c>
      <c r="C101" s="14" t="s">
        <v>31</v>
      </c>
      <c r="D101" s="17">
        <v>13.9</v>
      </c>
      <c r="E101" s="17">
        <v>12.8</v>
      </c>
      <c r="F101" s="17">
        <v>17</v>
      </c>
      <c r="G101" s="17">
        <v>12.8</v>
      </c>
      <c r="H101" s="18">
        <v>1000</v>
      </c>
      <c r="I101" s="19">
        <f t="shared" si="1"/>
        <v>-1099.9999999999995</v>
      </c>
      <c r="J101" s="20" t="s">
        <v>37</v>
      </c>
    </row>
    <row r="102" spans="1:10">
      <c r="A102" s="21">
        <v>45615</v>
      </c>
      <c r="B102" s="16" t="s">
        <v>210</v>
      </c>
      <c r="C102" s="14" t="s">
        <v>31</v>
      </c>
      <c r="D102" s="17">
        <v>110</v>
      </c>
      <c r="E102" s="17">
        <v>99</v>
      </c>
      <c r="F102" s="17">
        <v>130</v>
      </c>
      <c r="G102" s="17">
        <v>110</v>
      </c>
      <c r="H102" s="18">
        <v>100</v>
      </c>
      <c r="I102" s="19">
        <f t="shared" si="1"/>
        <v>0</v>
      </c>
      <c r="J102" s="20" t="s">
        <v>32</v>
      </c>
    </row>
    <row r="103" spans="1:10">
      <c r="A103" s="21">
        <v>45615</v>
      </c>
      <c r="B103" s="16" t="s">
        <v>211</v>
      </c>
      <c r="C103" s="14" t="s">
        <v>31</v>
      </c>
      <c r="D103" s="17">
        <v>21</v>
      </c>
      <c r="E103" s="17">
        <v>18</v>
      </c>
      <c r="F103" s="17">
        <v>30</v>
      </c>
      <c r="G103" s="17">
        <v>24.2</v>
      </c>
      <c r="H103" s="18">
        <v>550</v>
      </c>
      <c r="I103" s="19">
        <f t="shared" si="1"/>
        <v>1759.9999999999995</v>
      </c>
      <c r="J103" s="20" t="s">
        <v>30</v>
      </c>
    </row>
    <row r="104" spans="1:10">
      <c r="A104" s="21">
        <v>45615</v>
      </c>
      <c r="B104" s="16" t="s">
        <v>212</v>
      </c>
      <c r="C104" s="14" t="s">
        <v>31</v>
      </c>
      <c r="D104" s="17">
        <v>17</v>
      </c>
      <c r="E104" s="17">
        <v>14</v>
      </c>
      <c r="F104" s="17">
        <v>29</v>
      </c>
      <c r="G104" s="17">
        <v>19.399999999999999</v>
      </c>
      <c r="H104" s="18">
        <v>550</v>
      </c>
      <c r="I104" s="19">
        <f t="shared" si="1"/>
        <v>1319.9999999999993</v>
      </c>
      <c r="J104" s="20" t="s">
        <v>30</v>
      </c>
    </row>
    <row r="105" spans="1:10">
      <c r="A105" s="21">
        <v>45615</v>
      </c>
      <c r="B105" s="16" t="s">
        <v>213</v>
      </c>
      <c r="C105" s="14" t="s">
        <v>31</v>
      </c>
      <c r="D105" s="17">
        <v>45</v>
      </c>
      <c r="E105" s="17">
        <v>35</v>
      </c>
      <c r="F105" s="17">
        <v>60</v>
      </c>
      <c r="G105" s="17">
        <v>35</v>
      </c>
      <c r="H105" s="18">
        <v>175</v>
      </c>
      <c r="I105" s="19">
        <f t="shared" si="1"/>
        <v>-1750</v>
      </c>
      <c r="J105" s="20" t="s">
        <v>37</v>
      </c>
    </row>
    <row r="106" spans="1:10">
      <c r="A106" s="21">
        <v>45615</v>
      </c>
      <c r="B106" s="16" t="s">
        <v>214</v>
      </c>
      <c r="C106" s="14" t="s">
        <v>31</v>
      </c>
      <c r="D106" s="17">
        <v>20</v>
      </c>
      <c r="E106" s="17">
        <v>0.05</v>
      </c>
      <c r="F106" s="17">
        <v>60</v>
      </c>
      <c r="G106" s="17">
        <v>50</v>
      </c>
      <c r="H106" s="18">
        <v>25</v>
      </c>
      <c r="I106" s="19">
        <f t="shared" si="1"/>
        <v>750</v>
      </c>
      <c r="J106" s="20" t="s">
        <v>30</v>
      </c>
    </row>
    <row r="107" spans="1:10">
      <c r="A107" s="21">
        <v>45617</v>
      </c>
      <c r="B107" s="16" t="s">
        <v>223</v>
      </c>
      <c r="C107" s="14" t="s">
        <v>29</v>
      </c>
      <c r="D107" s="17">
        <v>13.5</v>
      </c>
      <c r="E107" s="17">
        <v>12</v>
      </c>
      <c r="F107" s="17">
        <v>18</v>
      </c>
      <c r="G107" s="17">
        <v>16.5</v>
      </c>
      <c r="H107" s="18">
        <v>1000</v>
      </c>
      <c r="I107" s="19">
        <f t="shared" si="1"/>
        <v>3000</v>
      </c>
      <c r="J107" s="20" t="s">
        <v>30</v>
      </c>
    </row>
    <row r="108" spans="1:10">
      <c r="A108" s="21">
        <v>45617</v>
      </c>
      <c r="B108" s="16" t="s">
        <v>224</v>
      </c>
      <c r="C108" s="14" t="s">
        <v>31</v>
      </c>
      <c r="D108" s="17">
        <v>19.5</v>
      </c>
      <c r="E108" s="17">
        <v>16.5</v>
      </c>
      <c r="F108" s="17">
        <v>26</v>
      </c>
      <c r="G108" s="17">
        <v>26</v>
      </c>
      <c r="H108" s="18">
        <v>500</v>
      </c>
      <c r="I108" s="19">
        <f t="shared" si="1"/>
        <v>3250</v>
      </c>
      <c r="J108" s="20" t="s">
        <v>30</v>
      </c>
    </row>
    <row r="109" spans="1:10">
      <c r="A109" s="21">
        <v>45617</v>
      </c>
      <c r="B109" s="16" t="s">
        <v>225</v>
      </c>
      <c r="C109" s="14" t="s">
        <v>31</v>
      </c>
      <c r="D109" s="17">
        <v>95</v>
      </c>
      <c r="E109" s="17">
        <v>50</v>
      </c>
      <c r="F109" s="17">
        <v>180</v>
      </c>
      <c r="G109" s="17">
        <v>50</v>
      </c>
      <c r="H109" s="18">
        <v>25</v>
      </c>
      <c r="I109" s="19">
        <f t="shared" si="1"/>
        <v>-1125</v>
      </c>
      <c r="J109" s="20" t="s">
        <v>37</v>
      </c>
    </row>
    <row r="110" spans="1:10">
      <c r="A110" s="21">
        <v>45617</v>
      </c>
      <c r="B110" s="16" t="s">
        <v>226</v>
      </c>
      <c r="C110" s="14" t="s">
        <v>31</v>
      </c>
      <c r="D110" s="17">
        <v>90</v>
      </c>
      <c r="E110" s="17">
        <v>79</v>
      </c>
      <c r="F110" s="17">
        <v>110</v>
      </c>
      <c r="G110" s="17">
        <v>108</v>
      </c>
      <c r="H110" s="18">
        <v>100</v>
      </c>
      <c r="I110" s="19">
        <f t="shared" si="1"/>
        <v>1800</v>
      </c>
      <c r="J110" s="20" t="s">
        <v>30</v>
      </c>
    </row>
    <row r="111" spans="1:10">
      <c r="A111" s="21">
        <v>45617</v>
      </c>
      <c r="B111" s="16" t="s">
        <v>227</v>
      </c>
      <c r="C111" s="14" t="s">
        <v>31</v>
      </c>
      <c r="D111" s="17">
        <v>100</v>
      </c>
      <c r="E111" s="17">
        <v>89</v>
      </c>
      <c r="F111" s="17">
        <v>120</v>
      </c>
      <c r="G111" s="17">
        <v>89</v>
      </c>
      <c r="H111" s="18">
        <v>125</v>
      </c>
      <c r="I111" s="19">
        <f t="shared" si="1"/>
        <v>-1375</v>
      </c>
      <c r="J111" s="20" t="s">
        <v>37</v>
      </c>
    </row>
    <row r="112" spans="1:10">
      <c r="A112" s="21">
        <v>45617</v>
      </c>
      <c r="B112" s="16" t="s">
        <v>228</v>
      </c>
      <c r="C112" s="14" t="s">
        <v>31</v>
      </c>
      <c r="D112" s="17">
        <v>95</v>
      </c>
      <c r="E112" s="17">
        <v>84</v>
      </c>
      <c r="F112" s="17">
        <v>115</v>
      </c>
      <c r="G112" s="17">
        <v>106.5</v>
      </c>
      <c r="H112" s="18">
        <v>100</v>
      </c>
      <c r="I112" s="19">
        <f t="shared" si="1"/>
        <v>1150</v>
      </c>
      <c r="J112" s="20" t="s">
        <v>30</v>
      </c>
    </row>
    <row r="113" spans="1:10">
      <c r="A113" s="21">
        <v>45617</v>
      </c>
      <c r="B113" s="16" t="s">
        <v>229</v>
      </c>
      <c r="C113" s="14" t="s">
        <v>31</v>
      </c>
      <c r="D113" s="17">
        <v>35</v>
      </c>
      <c r="E113" s="17">
        <v>0.05</v>
      </c>
      <c r="F113" s="17">
        <v>90</v>
      </c>
      <c r="G113" s="17">
        <v>40</v>
      </c>
      <c r="H113" s="18">
        <v>25</v>
      </c>
      <c r="I113" s="19">
        <f t="shared" si="1"/>
        <v>125</v>
      </c>
      <c r="J113" s="20" t="s">
        <v>32</v>
      </c>
    </row>
    <row r="114" spans="1:10">
      <c r="A114" s="21">
        <v>45617</v>
      </c>
      <c r="B114" s="16" t="s">
        <v>230</v>
      </c>
      <c r="C114" s="14" t="s">
        <v>31</v>
      </c>
      <c r="D114" s="17">
        <v>63</v>
      </c>
      <c r="E114" s="17">
        <v>58</v>
      </c>
      <c r="F114" s="17">
        <v>74</v>
      </c>
      <c r="G114" s="17">
        <v>58</v>
      </c>
      <c r="H114" s="18">
        <v>225</v>
      </c>
      <c r="I114" s="19">
        <f t="shared" si="1"/>
        <v>-1125</v>
      </c>
      <c r="J114" s="20" t="s">
        <v>37</v>
      </c>
    </row>
    <row r="115" spans="1:10">
      <c r="A115" s="21">
        <v>45617</v>
      </c>
      <c r="B115" s="16" t="s">
        <v>231</v>
      </c>
      <c r="C115" s="14" t="s">
        <v>31</v>
      </c>
      <c r="D115" s="17">
        <v>170</v>
      </c>
      <c r="E115" s="17">
        <v>140</v>
      </c>
      <c r="F115" s="17">
        <v>215</v>
      </c>
      <c r="G115" s="17">
        <v>187</v>
      </c>
      <c r="H115" s="18">
        <v>50</v>
      </c>
      <c r="I115" s="19">
        <f t="shared" si="1"/>
        <v>850</v>
      </c>
      <c r="J115" s="20" t="s">
        <v>30</v>
      </c>
    </row>
    <row r="116" spans="1:10">
      <c r="A116" s="21">
        <v>45617</v>
      </c>
      <c r="B116" s="16" t="s">
        <v>232</v>
      </c>
      <c r="C116" s="14" t="s">
        <v>31</v>
      </c>
      <c r="D116" s="17">
        <v>14</v>
      </c>
      <c r="E116" s="17">
        <v>0.05</v>
      </c>
      <c r="F116" s="17">
        <v>40</v>
      </c>
      <c r="G116" s="17">
        <v>0</v>
      </c>
      <c r="H116" s="18">
        <v>25</v>
      </c>
      <c r="I116" s="19">
        <f t="shared" si="1"/>
        <v>-350</v>
      </c>
      <c r="J116" s="20" t="s">
        <v>37</v>
      </c>
    </row>
    <row r="117" spans="1:10">
      <c r="A117" s="21">
        <v>45618</v>
      </c>
      <c r="B117" s="16" t="s">
        <v>238</v>
      </c>
      <c r="C117" s="14" t="s">
        <v>29</v>
      </c>
      <c r="D117" s="17">
        <v>80</v>
      </c>
      <c r="E117" s="17">
        <v>70</v>
      </c>
      <c r="F117" s="17">
        <v>100</v>
      </c>
      <c r="G117" s="17">
        <v>90</v>
      </c>
      <c r="H117" s="18">
        <v>125</v>
      </c>
      <c r="I117" s="19">
        <f t="shared" si="1"/>
        <v>1250</v>
      </c>
      <c r="J117" s="20" t="s">
        <v>30</v>
      </c>
    </row>
    <row r="118" spans="1:10">
      <c r="A118" s="21">
        <v>45618</v>
      </c>
      <c r="B118" s="16" t="s">
        <v>239</v>
      </c>
      <c r="C118" s="14" t="s">
        <v>31</v>
      </c>
      <c r="D118" s="17">
        <v>8</v>
      </c>
      <c r="E118" s="17">
        <v>7</v>
      </c>
      <c r="F118" s="17">
        <v>11</v>
      </c>
      <c r="G118" s="17">
        <v>9.1999999999999993</v>
      </c>
      <c r="H118" s="18">
        <v>1500</v>
      </c>
      <c r="I118" s="19">
        <f t="shared" si="1"/>
        <v>1799.9999999999989</v>
      </c>
      <c r="J118" s="20" t="s">
        <v>30</v>
      </c>
    </row>
    <row r="119" spans="1:10">
      <c r="A119" s="21">
        <v>45618</v>
      </c>
      <c r="B119" s="16" t="s">
        <v>240</v>
      </c>
      <c r="C119" s="14" t="s">
        <v>31</v>
      </c>
      <c r="D119" s="17">
        <v>250</v>
      </c>
      <c r="E119" s="17">
        <v>150</v>
      </c>
      <c r="F119" s="17">
        <v>450</v>
      </c>
      <c r="G119" s="17">
        <v>150</v>
      </c>
      <c r="H119" s="18">
        <v>10</v>
      </c>
      <c r="I119" s="19">
        <f t="shared" si="1"/>
        <v>-1000</v>
      </c>
      <c r="J119" s="20" t="s">
        <v>37</v>
      </c>
    </row>
    <row r="120" spans="1:10">
      <c r="A120" s="21">
        <v>45618</v>
      </c>
      <c r="B120" s="16" t="s">
        <v>241</v>
      </c>
      <c r="C120" s="14" t="s">
        <v>31</v>
      </c>
      <c r="D120" s="17">
        <v>21</v>
      </c>
      <c r="E120" s="17">
        <v>18.5</v>
      </c>
      <c r="F120" s="17">
        <v>27</v>
      </c>
      <c r="G120" s="17">
        <v>24.5</v>
      </c>
      <c r="H120" s="18">
        <v>600</v>
      </c>
      <c r="I120" s="19">
        <f t="shared" si="1"/>
        <v>2100</v>
      </c>
      <c r="J120" s="20" t="s">
        <v>30</v>
      </c>
    </row>
    <row r="121" spans="1:10">
      <c r="A121" s="21">
        <v>45618</v>
      </c>
      <c r="B121" s="16" t="s">
        <v>242</v>
      </c>
      <c r="C121" s="14" t="s">
        <v>31</v>
      </c>
      <c r="D121" s="17">
        <v>17</v>
      </c>
      <c r="E121" s="17">
        <v>14</v>
      </c>
      <c r="F121" s="17">
        <v>24</v>
      </c>
      <c r="G121" s="17">
        <v>22</v>
      </c>
      <c r="H121" s="18">
        <v>350</v>
      </c>
      <c r="I121" s="19">
        <f t="shared" si="1"/>
        <v>1750</v>
      </c>
      <c r="J121" s="20" t="s">
        <v>30</v>
      </c>
    </row>
    <row r="122" spans="1:10">
      <c r="A122" s="21">
        <v>45618</v>
      </c>
      <c r="B122" s="16" t="s">
        <v>243</v>
      </c>
      <c r="C122" s="14" t="s">
        <v>31</v>
      </c>
      <c r="D122" s="17">
        <v>36</v>
      </c>
      <c r="E122" s="17">
        <v>28</v>
      </c>
      <c r="F122" s="17">
        <v>52</v>
      </c>
      <c r="G122" s="17">
        <v>44.5</v>
      </c>
      <c r="H122" s="18">
        <v>175</v>
      </c>
      <c r="I122" s="19">
        <f t="shared" si="1"/>
        <v>1487.5</v>
      </c>
      <c r="J122" s="20" t="s">
        <v>30</v>
      </c>
    </row>
    <row r="123" spans="1:10">
      <c r="A123" s="21">
        <v>45618</v>
      </c>
      <c r="B123" s="16" t="s">
        <v>205</v>
      </c>
      <c r="C123" s="14" t="s">
        <v>34</v>
      </c>
      <c r="D123" s="17">
        <v>170</v>
      </c>
      <c r="E123" s="17">
        <v>210</v>
      </c>
      <c r="F123" s="17">
        <v>100</v>
      </c>
      <c r="G123" s="17">
        <v>188</v>
      </c>
      <c r="H123" s="18">
        <v>25</v>
      </c>
      <c r="I123" s="19">
        <f>+H123*(D123-G123)</f>
        <v>-450</v>
      </c>
      <c r="J123" s="20" t="s">
        <v>107</v>
      </c>
    </row>
    <row r="124" spans="1:10">
      <c r="A124" s="21">
        <v>45618</v>
      </c>
      <c r="B124" s="16" t="s">
        <v>244</v>
      </c>
      <c r="C124" s="14" t="s">
        <v>31</v>
      </c>
      <c r="D124" s="17">
        <v>8.5</v>
      </c>
      <c r="E124" s="17">
        <v>7.2</v>
      </c>
      <c r="F124" s="17">
        <v>11</v>
      </c>
      <c r="G124" s="17">
        <v>10.5</v>
      </c>
      <c r="H124" s="18">
        <v>1000</v>
      </c>
      <c r="I124" s="19">
        <f t="shared" si="1"/>
        <v>2000</v>
      </c>
      <c r="J124" s="20" t="s">
        <v>30</v>
      </c>
    </row>
    <row r="125" spans="1:10">
      <c r="A125" s="21">
        <v>45618</v>
      </c>
      <c r="B125" s="16" t="s">
        <v>245</v>
      </c>
      <c r="C125" s="14" t="s">
        <v>31</v>
      </c>
      <c r="D125" s="17">
        <v>13.5</v>
      </c>
      <c r="E125" s="17">
        <v>11.5</v>
      </c>
      <c r="F125" s="17">
        <v>18</v>
      </c>
      <c r="G125" s="17">
        <v>17.5</v>
      </c>
      <c r="H125" s="18">
        <v>625</v>
      </c>
      <c r="I125" s="19">
        <f t="shared" si="1"/>
        <v>2500</v>
      </c>
      <c r="J125" s="20" t="s">
        <v>30</v>
      </c>
    </row>
    <row r="126" spans="1:10">
      <c r="A126" s="21">
        <v>45618</v>
      </c>
      <c r="B126" s="16" t="s">
        <v>165</v>
      </c>
      <c r="C126" s="14" t="s">
        <v>31</v>
      </c>
      <c r="D126" s="17">
        <v>70</v>
      </c>
      <c r="E126" s="17">
        <v>62</v>
      </c>
      <c r="F126" s="17">
        <v>88</v>
      </c>
      <c r="G126" s="17">
        <v>79</v>
      </c>
      <c r="H126" s="18">
        <v>175</v>
      </c>
      <c r="I126" s="19">
        <f t="shared" si="1"/>
        <v>1575</v>
      </c>
      <c r="J126" s="20" t="s">
        <v>30</v>
      </c>
    </row>
    <row r="127" spans="1:10">
      <c r="A127" s="21">
        <v>45621</v>
      </c>
      <c r="B127" s="16" t="s">
        <v>255</v>
      </c>
      <c r="C127" s="14" t="s">
        <v>29</v>
      </c>
      <c r="D127" s="17">
        <v>9.4</v>
      </c>
      <c r="E127" s="17">
        <v>7.9</v>
      </c>
      <c r="F127" s="17">
        <v>12.5</v>
      </c>
      <c r="G127" s="17">
        <v>10.75</v>
      </c>
      <c r="H127" s="18">
        <v>700</v>
      </c>
      <c r="I127" s="19">
        <f t="shared" si="1"/>
        <v>944.99999999999977</v>
      </c>
      <c r="J127" s="20" t="s">
        <v>30</v>
      </c>
    </row>
    <row r="128" spans="1:10">
      <c r="A128" s="21">
        <v>45621</v>
      </c>
      <c r="B128" s="16" t="s">
        <v>256</v>
      </c>
      <c r="C128" s="14" t="s">
        <v>31</v>
      </c>
      <c r="D128" s="17">
        <v>14</v>
      </c>
      <c r="E128" s="17">
        <v>11</v>
      </c>
      <c r="F128" s="17">
        <v>21</v>
      </c>
      <c r="G128" s="17">
        <v>16.399999999999999</v>
      </c>
      <c r="H128" s="18">
        <v>475</v>
      </c>
      <c r="I128" s="19">
        <f t="shared" si="1"/>
        <v>1139.9999999999993</v>
      </c>
      <c r="J128" s="20" t="s">
        <v>30</v>
      </c>
    </row>
    <row r="129" spans="1:10">
      <c r="A129" s="21">
        <v>45621</v>
      </c>
      <c r="B129" s="16" t="s">
        <v>257</v>
      </c>
      <c r="C129" s="14" t="s">
        <v>31</v>
      </c>
      <c r="D129" s="17">
        <v>5.4</v>
      </c>
      <c r="E129" s="17">
        <v>4.5</v>
      </c>
      <c r="F129" s="17">
        <v>8</v>
      </c>
      <c r="G129" s="17">
        <v>6.3</v>
      </c>
      <c r="H129" s="18">
        <v>1800</v>
      </c>
      <c r="I129" s="19">
        <f t="shared" si="1"/>
        <v>1619.9999999999991</v>
      </c>
      <c r="J129" s="20" t="s">
        <v>30</v>
      </c>
    </row>
    <row r="130" spans="1:10">
      <c r="A130" s="21">
        <v>45621</v>
      </c>
      <c r="B130" s="16" t="s">
        <v>258</v>
      </c>
      <c r="C130" s="14" t="s">
        <v>31</v>
      </c>
      <c r="D130" s="17">
        <v>11</v>
      </c>
      <c r="E130" s="17">
        <v>9</v>
      </c>
      <c r="F130" s="17">
        <v>16</v>
      </c>
      <c r="G130" s="17">
        <v>13</v>
      </c>
      <c r="H130" s="18">
        <v>750</v>
      </c>
      <c r="I130" s="19">
        <f t="shared" si="1"/>
        <v>1500</v>
      </c>
      <c r="J130" s="20" t="s">
        <v>30</v>
      </c>
    </row>
    <row r="131" spans="1:10">
      <c r="A131" s="21">
        <v>45621</v>
      </c>
      <c r="B131" s="16" t="s">
        <v>259</v>
      </c>
      <c r="C131" s="14" t="s">
        <v>31</v>
      </c>
      <c r="D131" s="17">
        <v>44</v>
      </c>
      <c r="E131" s="17">
        <v>40</v>
      </c>
      <c r="F131" s="17">
        <v>54</v>
      </c>
      <c r="G131" s="17">
        <v>52</v>
      </c>
      <c r="H131" s="18">
        <v>350</v>
      </c>
      <c r="I131" s="19">
        <f t="shared" si="1"/>
        <v>2800</v>
      </c>
      <c r="J131" s="20" t="s">
        <v>30</v>
      </c>
    </row>
    <row r="132" spans="1:10">
      <c r="A132" s="21">
        <v>45621</v>
      </c>
      <c r="B132" s="16" t="s">
        <v>260</v>
      </c>
      <c r="C132" s="14" t="s">
        <v>31</v>
      </c>
      <c r="D132" s="17">
        <v>30</v>
      </c>
      <c r="E132" s="17">
        <v>4</v>
      </c>
      <c r="F132" s="17">
        <v>80</v>
      </c>
      <c r="G132" s="17">
        <v>30</v>
      </c>
      <c r="H132" s="18">
        <v>50</v>
      </c>
      <c r="I132" s="19">
        <f t="shared" ref="I132:I162" si="2">+H132*(G132-D132)</f>
        <v>0</v>
      </c>
      <c r="J132" s="20" t="s">
        <v>32</v>
      </c>
    </row>
    <row r="133" spans="1:10">
      <c r="A133" s="21">
        <v>45621</v>
      </c>
      <c r="B133" s="16" t="s">
        <v>261</v>
      </c>
      <c r="C133" s="14" t="s">
        <v>31</v>
      </c>
      <c r="D133" s="17">
        <v>78</v>
      </c>
      <c r="E133" s="17">
        <v>64</v>
      </c>
      <c r="F133" s="17">
        <v>100</v>
      </c>
      <c r="G133" s="17">
        <v>90</v>
      </c>
      <c r="H133" s="18">
        <v>100</v>
      </c>
      <c r="I133" s="19">
        <f t="shared" si="2"/>
        <v>1200</v>
      </c>
      <c r="J133" s="20" t="s">
        <v>30</v>
      </c>
    </row>
    <row r="134" spans="1:10">
      <c r="A134" s="21">
        <v>45621</v>
      </c>
      <c r="B134" s="16" t="s">
        <v>116</v>
      </c>
      <c r="C134" s="14" t="s">
        <v>31</v>
      </c>
      <c r="D134" s="17">
        <v>140</v>
      </c>
      <c r="E134" s="17">
        <v>100</v>
      </c>
      <c r="F134" s="17">
        <v>220</v>
      </c>
      <c r="G134" s="17">
        <v>178</v>
      </c>
      <c r="H134" s="18">
        <v>25</v>
      </c>
      <c r="I134" s="19">
        <f t="shared" si="2"/>
        <v>950</v>
      </c>
      <c r="J134" s="20" t="s">
        <v>30</v>
      </c>
    </row>
    <row r="135" spans="1:10">
      <c r="A135" s="21">
        <v>45621</v>
      </c>
      <c r="B135" s="16" t="s">
        <v>262</v>
      </c>
      <c r="C135" s="14" t="s">
        <v>29</v>
      </c>
      <c r="D135" s="17">
        <v>3.5</v>
      </c>
      <c r="E135" s="17">
        <v>2.5</v>
      </c>
      <c r="F135" s="17">
        <v>6</v>
      </c>
      <c r="G135" s="17">
        <v>4.9000000000000004</v>
      </c>
      <c r="H135" s="18">
        <v>1250</v>
      </c>
      <c r="I135" s="19">
        <f t="shared" si="2"/>
        <v>1750.0000000000005</v>
      </c>
      <c r="J135" s="20" t="s">
        <v>30</v>
      </c>
    </row>
    <row r="136" spans="1:10">
      <c r="A136" s="21">
        <v>45621</v>
      </c>
      <c r="B136" s="16" t="s">
        <v>263</v>
      </c>
      <c r="C136" s="14" t="s">
        <v>31</v>
      </c>
      <c r="D136" s="17">
        <v>14</v>
      </c>
      <c r="E136" s="17">
        <v>0.05</v>
      </c>
      <c r="F136" s="17">
        <v>50</v>
      </c>
      <c r="G136" s="17">
        <v>0</v>
      </c>
      <c r="H136" s="18">
        <v>50</v>
      </c>
      <c r="I136" s="19">
        <f t="shared" si="2"/>
        <v>-700</v>
      </c>
      <c r="J136" s="20" t="s">
        <v>37</v>
      </c>
    </row>
    <row r="137" spans="1:10">
      <c r="A137" s="21">
        <v>45622</v>
      </c>
      <c r="B137" s="16" t="s">
        <v>274</v>
      </c>
      <c r="C137" s="14" t="s">
        <v>29</v>
      </c>
      <c r="D137" s="17">
        <v>26</v>
      </c>
      <c r="E137" s="17">
        <v>22</v>
      </c>
      <c r="F137" s="17">
        <v>35</v>
      </c>
      <c r="G137" s="17">
        <v>22</v>
      </c>
      <c r="H137" s="18">
        <v>400</v>
      </c>
      <c r="I137" s="19">
        <f t="shared" si="2"/>
        <v>-1600</v>
      </c>
      <c r="J137" s="20" t="s">
        <v>37</v>
      </c>
    </row>
    <row r="138" spans="1:10">
      <c r="A138" s="21">
        <v>45622</v>
      </c>
      <c r="B138" s="16" t="s">
        <v>79</v>
      </c>
      <c r="C138" s="14" t="s">
        <v>31</v>
      </c>
      <c r="D138" s="17">
        <v>84</v>
      </c>
      <c r="E138" s="17">
        <v>74</v>
      </c>
      <c r="F138" s="17">
        <v>105</v>
      </c>
      <c r="G138" s="17">
        <v>104</v>
      </c>
      <c r="H138" s="18">
        <v>150</v>
      </c>
      <c r="I138" s="19">
        <f t="shared" si="2"/>
        <v>3000</v>
      </c>
      <c r="J138" s="20" t="s">
        <v>30</v>
      </c>
    </row>
    <row r="139" spans="1:10">
      <c r="A139" s="21">
        <v>45622</v>
      </c>
      <c r="B139" s="16" t="s">
        <v>275</v>
      </c>
      <c r="C139" s="14" t="s">
        <v>31</v>
      </c>
      <c r="D139" s="17">
        <v>28</v>
      </c>
      <c r="E139" s="17">
        <v>24</v>
      </c>
      <c r="F139" s="17">
        <v>38</v>
      </c>
      <c r="G139" s="17">
        <v>24</v>
      </c>
      <c r="H139" s="18">
        <v>350</v>
      </c>
      <c r="I139" s="19">
        <f t="shared" si="2"/>
        <v>-1400</v>
      </c>
      <c r="J139" s="20" t="s">
        <v>37</v>
      </c>
    </row>
    <row r="140" spans="1:10">
      <c r="A140" s="21">
        <v>45622</v>
      </c>
      <c r="B140" s="16" t="s">
        <v>276</v>
      </c>
      <c r="C140" s="14" t="s">
        <v>31</v>
      </c>
      <c r="D140" s="17">
        <v>130</v>
      </c>
      <c r="E140" s="17">
        <v>110</v>
      </c>
      <c r="F140" s="17">
        <v>170</v>
      </c>
      <c r="G140" s="17">
        <v>153</v>
      </c>
      <c r="H140" s="18">
        <v>75</v>
      </c>
      <c r="I140" s="19">
        <f t="shared" si="2"/>
        <v>1725</v>
      </c>
      <c r="J140" s="20" t="s">
        <v>30</v>
      </c>
    </row>
    <row r="141" spans="1:10">
      <c r="A141" s="21">
        <v>45622</v>
      </c>
      <c r="B141" s="16" t="s">
        <v>58</v>
      </c>
      <c r="C141" s="14" t="s">
        <v>31</v>
      </c>
      <c r="D141" s="17">
        <v>135</v>
      </c>
      <c r="E141" s="17">
        <v>95</v>
      </c>
      <c r="F141" s="17">
        <v>200</v>
      </c>
      <c r="G141" s="17">
        <v>115</v>
      </c>
      <c r="H141" s="18">
        <v>25</v>
      </c>
      <c r="I141" s="19">
        <f t="shared" si="2"/>
        <v>-500</v>
      </c>
      <c r="J141" s="20" t="s">
        <v>107</v>
      </c>
    </row>
    <row r="142" spans="1:10">
      <c r="A142" s="21">
        <v>45622</v>
      </c>
      <c r="B142" s="16" t="s">
        <v>277</v>
      </c>
      <c r="C142" s="14" t="s">
        <v>31</v>
      </c>
      <c r="D142" s="17">
        <v>11</v>
      </c>
      <c r="E142" s="17">
        <v>9</v>
      </c>
      <c r="F142" s="17">
        <v>16</v>
      </c>
      <c r="G142" s="17">
        <v>13</v>
      </c>
      <c r="H142" s="18">
        <v>625</v>
      </c>
      <c r="I142" s="19">
        <f t="shared" si="2"/>
        <v>1250</v>
      </c>
      <c r="J142" s="20" t="s">
        <v>30</v>
      </c>
    </row>
    <row r="143" spans="1:10">
      <c r="A143" s="21">
        <v>45622</v>
      </c>
      <c r="B143" s="16" t="s">
        <v>278</v>
      </c>
      <c r="C143" s="14" t="s">
        <v>31</v>
      </c>
      <c r="D143" s="17">
        <v>40</v>
      </c>
      <c r="E143" s="17">
        <v>0.05</v>
      </c>
      <c r="F143" s="17">
        <v>100</v>
      </c>
      <c r="G143" s="17">
        <v>3</v>
      </c>
      <c r="H143" s="18">
        <v>25</v>
      </c>
      <c r="I143" s="19">
        <f t="shared" si="2"/>
        <v>-925</v>
      </c>
      <c r="J143" s="20" t="s">
        <v>38</v>
      </c>
    </row>
    <row r="144" spans="1:10">
      <c r="A144" s="21">
        <v>45622</v>
      </c>
      <c r="B144" s="16" t="s">
        <v>279</v>
      </c>
      <c r="C144" s="14" t="s">
        <v>31</v>
      </c>
      <c r="D144" s="17">
        <v>32</v>
      </c>
      <c r="E144" s="17">
        <v>22</v>
      </c>
      <c r="F144" s="17">
        <v>50</v>
      </c>
      <c r="G144" s="17">
        <v>42</v>
      </c>
      <c r="H144" s="18">
        <v>100</v>
      </c>
      <c r="I144" s="19">
        <f t="shared" si="2"/>
        <v>1000</v>
      </c>
      <c r="J144" s="20" t="s">
        <v>30</v>
      </c>
    </row>
    <row r="145" spans="1:10">
      <c r="A145" s="21">
        <v>45622</v>
      </c>
      <c r="B145" s="16" t="s">
        <v>280</v>
      </c>
      <c r="C145" s="14" t="s">
        <v>31</v>
      </c>
      <c r="D145" s="17">
        <v>3.8</v>
      </c>
      <c r="E145" s="17">
        <v>2.8</v>
      </c>
      <c r="F145" s="17">
        <v>6.5</v>
      </c>
      <c r="G145" s="17">
        <v>2.8</v>
      </c>
      <c r="H145" s="18">
        <v>1320</v>
      </c>
      <c r="I145" s="19">
        <f t="shared" si="2"/>
        <v>-1320</v>
      </c>
      <c r="J145" s="20" t="s">
        <v>37</v>
      </c>
    </row>
    <row r="146" spans="1:10">
      <c r="A146" s="21">
        <v>45622</v>
      </c>
      <c r="B146" s="16" t="s">
        <v>281</v>
      </c>
      <c r="C146" s="14" t="s">
        <v>31</v>
      </c>
      <c r="D146" s="17">
        <v>11</v>
      </c>
      <c r="E146" s="17">
        <v>9</v>
      </c>
      <c r="F146" s="17">
        <v>16</v>
      </c>
      <c r="G146" s="17">
        <v>13.2</v>
      </c>
      <c r="H146" s="18">
        <v>500</v>
      </c>
      <c r="I146" s="19">
        <f t="shared" si="2"/>
        <v>1099.9999999999995</v>
      </c>
      <c r="J146" s="20" t="s">
        <v>30</v>
      </c>
    </row>
    <row r="147" spans="1:10">
      <c r="A147" s="21">
        <v>45622</v>
      </c>
      <c r="B147" s="16" t="s">
        <v>58</v>
      </c>
      <c r="C147" s="14" t="s">
        <v>31</v>
      </c>
      <c r="D147" s="17">
        <v>135</v>
      </c>
      <c r="E147" s="17">
        <v>80</v>
      </c>
      <c r="F147" s="17">
        <v>200</v>
      </c>
      <c r="G147" s="17">
        <v>80</v>
      </c>
      <c r="H147" s="18">
        <v>25</v>
      </c>
      <c r="I147" s="19">
        <f t="shared" si="2"/>
        <v>-1375</v>
      </c>
      <c r="J147" s="20" t="s">
        <v>37</v>
      </c>
    </row>
    <row r="148" spans="1:10">
      <c r="A148" s="21">
        <v>45622</v>
      </c>
      <c r="B148" s="16" t="s">
        <v>282</v>
      </c>
      <c r="C148" s="14" t="s">
        <v>31</v>
      </c>
      <c r="D148" s="17">
        <v>17</v>
      </c>
      <c r="E148" s="17">
        <v>14.5</v>
      </c>
      <c r="F148" s="17">
        <v>23</v>
      </c>
      <c r="G148" s="17">
        <v>14.5</v>
      </c>
      <c r="H148" s="18">
        <v>725</v>
      </c>
      <c r="I148" s="19">
        <f t="shared" si="2"/>
        <v>-1812.5</v>
      </c>
      <c r="J148" s="20" t="s">
        <v>37</v>
      </c>
    </row>
    <row r="149" spans="1:10">
      <c r="A149" s="21">
        <v>45623</v>
      </c>
      <c r="B149" s="16" t="s">
        <v>289</v>
      </c>
      <c r="C149" s="14" t="s">
        <v>29</v>
      </c>
      <c r="D149" s="17">
        <v>40</v>
      </c>
      <c r="E149" s="17">
        <v>30</v>
      </c>
      <c r="F149" s="17">
        <v>58</v>
      </c>
      <c r="G149" s="17">
        <v>49.5</v>
      </c>
      <c r="H149" s="18">
        <v>150</v>
      </c>
      <c r="I149" s="19">
        <f t="shared" si="2"/>
        <v>1425</v>
      </c>
      <c r="J149" s="20" t="s">
        <v>30</v>
      </c>
    </row>
    <row r="150" spans="1:10">
      <c r="A150" s="21">
        <v>45623</v>
      </c>
      <c r="B150" s="16" t="s">
        <v>290</v>
      </c>
      <c r="C150" s="14" t="s">
        <v>31</v>
      </c>
      <c r="D150" s="17">
        <v>10</v>
      </c>
      <c r="E150" s="17">
        <v>8</v>
      </c>
      <c r="F150" s="17">
        <v>15</v>
      </c>
      <c r="G150" s="17">
        <v>13</v>
      </c>
      <c r="H150" s="18">
        <v>750</v>
      </c>
      <c r="I150" s="19">
        <f t="shared" si="2"/>
        <v>2250</v>
      </c>
      <c r="J150" s="20" t="s">
        <v>30</v>
      </c>
    </row>
    <row r="151" spans="1:10">
      <c r="A151" s="21">
        <v>45623</v>
      </c>
      <c r="B151" s="16" t="s">
        <v>116</v>
      </c>
      <c r="C151" s="14" t="s">
        <v>31</v>
      </c>
      <c r="D151" s="17">
        <v>90</v>
      </c>
      <c r="E151" s="17">
        <v>50</v>
      </c>
      <c r="F151" s="17">
        <v>150</v>
      </c>
      <c r="G151" s="17">
        <v>82</v>
      </c>
      <c r="H151" s="18">
        <v>25</v>
      </c>
      <c r="I151" s="19">
        <f t="shared" si="2"/>
        <v>-200</v>
      </c>
      <c r="J151" s="20" t="s">
        <v>107</v>
      </c>
    </row>
    <row r="152" spans="1:10">
      <c r="A152" s="21">
        <v>45623</v>
      </c>
      <c r="B152" s="16" t="s">
        <v>291</v>
      </c>
      <c r="C152" s="14" t="s">
        <v>31</v>
      </c>
      <c r="D152" s="17">
        <v>4.4000000000000004</v>
      </c>
      <c r="E152" s="17">
        <v>3.5</v>
      </c>
      <c r="F152" s="17">
        <v>7</v>
      </c>
      <c r="G152" s="17">
        <v>3.5</v>
      </c>
      <c r="H152" s="18">
        <v>1800</v>
      </c>
      <c r="I152" s="19">
        <f t="shared" si="2"/>
        <v>-1620.0000000000007</v>
      </c>
      <c r="J152" s="20" t="s">
        <v>37</v>
      </c>
    </row>
    <row r="153" spans="1:10">
      <c r="A153" s="21">
        <v>45623</v>
      </c>
      <c r="B153" s="16" t="s">
        <v>292</v>
      </c>
      <c r="C153" s="14" t="s">
        <v>31</v>
      </c>
      <c r="D153" s="17">
        <v>6.7</v>
      </c>
      <c r="E153" s="17">
        <v>5.8</v>
      </c>
      <c r="F153" s="17">
        <v>10</v>
      </c>
      <c r="G153" s="17">
        <v>7.5</v>
      </c>
      <c r="H153" s="18">
        <v>1700</v>
      </c>
      <c r="I153" s="19">
        <f t="shared" si="2"/>
        <v>1359.9999999999998</v>
      </c>
      <c r="J153" s="20" t="s">
        <v>30</v>
      </c>
    </row>
    <row r="154" spans="1:10">
      <c r="A154" s="21">
        <v>45623</v>
      </c>
      <c r="B154" s="16" t="s">
        <v>293</v>
      </c>
      <c r="C154" s="14" t="s">
        <v>31</v>
      </c>
      <c r="D154" s="17">
        <v>8.5</v>
      </c>
      <c r="E154" s="17">
        <v>7.5</v>
      </c>
      <c r="F154" s="17">
        <v>11</v>
      </c>
      <c r="G154" s="17">
        <v>7.5</v>
      </c>
      <c r="H154" s="18">
        <v>1000</v>
      </c>
      <c r="I154" s="19">
        <f t="shared" si="2"/>
        <v>-1000</v>
      </c>
      <c r="J154" s="20" t="s">
        <v>37</v>
      </c>
    </row>
    <row r="155" spans="1:10">
      <c r="A155" s="21">
        <v>45623</v>
      </c>
      <c r="B155" s="16" t="s">
        <v>294</v>
      </c>
      <c r="C155" s="14" t="s">
        <v>31</v>
      </c>
      <c r="D155" s="17">
        <v>15</v>
      </c>
      <c r="E155" s="17">
        <v>12</v>
      </c>
      <c r="F155" s="17">
        <v>23</v>
      </c>
      <c r="G155" s="17">
        <v>23</v>
      </c>
      <c r="H155" s="18">
        <v>400</v>
      </c>
      <c r="I155" s="19">
        <f t="shared" si="2"/>
        <v>3200</v>
      </c>
      <c r="J155" s="20" t="s">
        <v>30</v>
      </c>
    </row>
    <row r="156" spans="1:10">
      <c r="A156" s="21">
        <v>45623</v>
      </c>
      <c r="B156" s="16" t="s">
        <v>295</v>
      </c>
      <c r="C156" s="14" t="s">
        <v>31</v>
      </c>
      <c r="D156" s="17">
        <v>6</v>
      </c>
      <c r="E156" s="17">
        <v>4.8</v>
      </c>
      <c r="F156" s="17">
        <v>9</v>
      </c>
      <c r="G156" s="17">
        <v>9</v>
      </c>
      <c r="H156" s="18">
        <v>900</v>
      </c>
      <c r="I156" s="19">
        <f t="shared" si="2"/>
        <v>2700</v>
      </c>
      <c r="J156" s="20" t="s">
        <v>30</v>
      </c>
    </row>
    <row r="157" spans="1:10">
      <c r="A157" s="21">
        <v>45623</v>
      </c>
      <c r="B157" s="16" t="s">
        <v>56</v>
      </c>
      <c r="C157" s="14" t="s">
        <v>31</v>
      </c>
      <c r="D157" s="17">
        <v>94</v>
      </c>
      <c r="E157" s="17">
        <v>54</v>
      </c>
      <c r="F157" s="17">
        <v>150</v>
      </c>
      <c r="G157" s="17">
        <v>123</v>
      </c>
      <c r="H157" s="18">
        <v>25</v>
      </c>
      <c r="I157" s="19">
        <f t="shared" si="2"/>
        <v>725</v>
      </c>
      <c r="J157" s="20" t="s">
        <v>30</v>
      </c>
    </row>
    <row r="158" spans="1:10">
      <c r="A158" s="21">
        <v>45623</v>
      </c>
      <c r="B158" s="16" t="s">
        <v>296</v>
      </c>
      <c r="C158" s="14" t="s">
        <v>31</v>
      </c>
      <c r="D158" s="17">
        <v>25</v>
      </c>
      <c r="E158" s="17">
        <v>20</v>
      </c>
      <c r="F158" s="17">
        <v>36</v>
      </c>
      <c r="G158" s="17">
        <v>20</v>
      </c>
      <c r="H158" s="18">
        <v>300</v>
      </c>
      <c r="I158" s="19">
        <f t="shared" si="2"/>
        <v>-1500</v>
      </c>
      <c r="J158" s="20" t="s">
        <v>37</v>
      </c>
    </row>
    <row r="159" spans="1:10">
      <c r="A159" s="21">
        <v>45623</v>
      </c>
      <c r="B159" s="16" t="s">
        <v>297</v>
      </c>
      <c r="C159" s="14" t="s">
        <v>31</v>
      </c>
      <c r="D159" s="17">
        <v>13.5</v>
      </c>
      <c r="E159" s="17">
        <v>9.5</v>
      </c>
      <c r="F159" s="17">
        <v>20</v>
      </c>
      <c r="G159" s="17">
        <v>14.3</v>
      </c>
      <c r="H159" s="18">
        <v>325</v>
      </c>
      <c r="I159" s="19">
        <f t="shared" si="2"/>
        <v>260.00000000000023</v>
      </c>
      <c r="J159" s="20" t="s">
        <v>107</v>
      </c>
    </row>
    <row r="160" spans="1:10">
      <c r="A160" s="21">
        <v>45623</v>
      </c>
      <c r="B160" s="16" t="s">
        <v>298</v>
      </c>
      <c r="C160" s="14" t="s">
        <v>31</v>
      </c>
      <c r="D160" s="17">
        <v>15</v>
      </c>
      <c r="E160" s="17">
        <v>12</v>
      </c>
      <c r="F160" s="17">
        <v>21</v>
      </c>
      <c r="G160" s="17">
        <v>17.5</v>
      </c>
      <c r="H160" s="18">
        <v>550</v>
      </c>
      <c r="I160" s="19">
        <f t="shared" si="2"/>
        <v>1375</v>
      </c>
      <c r="J160" s="20" t="s">
        <v>30</v>
      </c>
    </row>
    <row r="161" spans="1:10">
      <c r="A161" s="21">
        <v>45623</v>
      </c>
      <c r="B161" s="16" t="s">
        <v>299</v>
      </c>
      <c r="C161" s="14" t="s">
        <v>31</v>
      </c>
      <c r="D161" s="17">
        <v>180</v>
      </c>
      <c r="E161" s="17">
        <v>80</v>
      </c>
      <c r="F161" s="17">
        <v>350</v>
      </c>
      <c r="G161" s="17">
        <v>80</v>
      </c>
      <c r="H161" s="18">
        <v>15</v>
      </c>
      <c r="I161" s="19">
        <f t="shared" si="2"/>
        <v>-1500</v>
      </c>
      <c r="J161" s="20" t="s">
        <v>37</v>
      </c>
    </row>
    <row r="162" spans="1:10">
      <c r="A162" s="21">
        <v>45624</v>
      </c>
      <c r="B162" s="16" t="s">
        <v>305</v>
      </c>
      <c r="C162" s="14" t="s">
        <v>29</v>
      </c>
      <c r="D162" s="17">
        <v>100</v>
      </c>
      <c r="E162" s="17">
        <v>70</v>
      </c>
      <c r="F162" s="17">
        <v>160</v>
      </c>
      <c r="G162" s="17">
        <v>117</v>
      </c>
      <c r="H162" s="18">
        <v>25</v>
      </c>
      <c r="I162" s="19">
        <f t="shared" si="2"/>
        <v>425</v>
      </c>
      <c r="J162" s="20" t="s">
        <v>30</v>
      </c>
    </row>
    <row r="163" spans="1:10">
      <c r="A163" s="21">
        <v>45624</v>
      </c>
      <c r="B163" s="16" t="s">
        <v>306</v>
      </c>
      <c r="C163" s="14" t="s">
        <v>31</v>
      </c>
      <c r="D163" s="17">
        <v>60</v>
      </c>
      <c r="E163" s="17">
        <v>20</v>
      </c>
      <c r="F163" s="17">
        <v>120</v>
      </c>
      <c r="G163" s="17">
        <v>20</v>
      </c>
      <c r="H163" s="18">
        <v>25</v>
      </c>
      <c r="I163" s="19">
        <f>+H163*(G163-D163)</f>
        <v>-1000</v>
      </c>
      <c r="J163" s="20" t="s">
        <v>37</v>
      </c>
    </row>
    <row r="164" spans="1:10">
      <c r="A164" s="45" t="s">
        <v>11</v>
      </c>
      <c r="B164" s="46"/>
      <c r="C164" s="46"/>
      <c r="D164" s="46"/>
      <c r="E164" s="46"/>
      <c r="F164" s="46"/>
      <c r="G164" s="46"/>
      <c r="H164" s="47"/>
      <c r="I164" s="11">
        <f>SUM(I4:I163)</f>
        <v>115180</v>
      </c>
    </row>
    <row r="165" spans="1:10" ht="15" customHeight="1"/>
  </sheetData>
  <mergeCells count="3">
    <mergeCell ref="A2:J2"/>
    <mergeCell ref="A164:H164"/>
    <mergeCell ref="A1:J1"/>
  </mergeCells>
  <conditionalFormatting sqref="I164">
    <cfRule type="cellIs" dxfId="3" priority="1" stopIfTrue="1" operator="lessThanOrEqual">
      <formula>0</formula>
    </cfRule>
  </conditionalFormatting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5"/>
  <sheetViews>
    <sheetView zoomScaleNormal="100" workbookViewId="0">
      <selection activeCell="L17" sqref="L17"/>
    </sheetView>
  </sheetViews>
  <sheetFormatPr defaultRowHeight="14.4"/>
  <cols>
    <col min="1" max="1" width="9.77734375" style="8" bestFit="1" customWidth="1"/>
    <col min="2" max="2" width="22" customWidth="1"/>
    <col min="10" max="10" width="15.5546875" customWidth="1"/>
    <col min="11" max="11" width="14.6640625" style="38" customWidth="1"/>
    <col min="12" max="12" width="16.21875" bestFit="1" customWidth="1"/>
    <col min="14" max="14" width="8.88671875" customWidth="1"/>
  </cols>
  <sheetData>
    <row r="1" spans="1:15" ht="20.399999999999999" customHeight="1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34"/>
    </row>
    <row r="2" spans="1:15" ht="15">
      <c r="A2" s="43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35"/>
    </row>
    <row r="3" spans="1:15" ht="57.6">
      <c r="A3" s="9" t="s">
        <v>1</v>
      </c>
      <c r="B3" s="10" t="s">
        <v>2</v>
      </c>
      <c r="C3" s="10" t="s">
        <v>3</v>
      </c>
      <c r="D3" s="10" t="s">
        <v>4</v>
      </c>
      <c r="E3" s="10" t="s">
        <v>6</v>
      </c>
      <c r="F3" s="10" t="s">
        <v>5</v>
      </c>
      <c r="G3" s="10" t="s">
        <v>7</v>
      </c>
      <c r="H3" s="10" t="s">
        <v>8</v>
      </c>
      <c r="I3" s="10" t="s">
        <v>9</v>
      </c>
      <c r="J3" s="10" t="s">
        <v>10</v>
      </c>
      <c r="K3" s="36"/>
      <c r="L3" s="24" t="s">
        <v>19</v>
      </c>
      <c r="M3" s="25" t="s">
        <v>20</v>
      </c>
      <c r="N3" s="25" t="s">
        <v>21</v>
      </c>
      <c r="O3" s="25" t="s">
        <v>22</v>
      </c>
    </row>
    <row r="4" spans="1:15">
      <c r="A4" s="21">
        <v>45600</v>
      </c>
      <c r="B4" s="16" t="s">
        <v>61</v>
      </c>
      <c r="C4" s="14" t="s">
        <v>34</v>
      </c>
      <c r="D4" s="14">
        <v>3950</v>
      </c>
      <c r="E4" s="17">
        <v>3980</v>
      </c>
      <c r="F4" s="17">
        <v>3890</v>
      </c>
      <c r="G4" s="15">
        <v>3910</v>
      </c>
      <c r="H4" s="18">
        <f t="shared" ref="H4:H7" si="0">100000/D4</f>
        <v>25.316455696202532</v>
      </c>
      <c r="I4" s="19">
        <f>+H4*(D4-G4)</f>
        <v>1012.6582278481012</v>
      </c>
      <c r="J4" s="20" t="s">
        <v>30</v>
      </c>
      <c r="K4"/>
      <c r="L4" s="22" t="s">
        <v>23</v>
      </c>
      <c r="M4" s="23">
        <v>74</v>
      </c>
      <c r="N4" s="23">
        <v>65808</v>
      </c>
      <c r="O4" s="26">
        <f>+M4/M7</f>
        <v>0.66666666666666663</v>
      </c>
    </row>
    <row r="5" spans="1:15">
      <c r="A5" s="21">
        <v>45600</v>
      </c>
      <c r="B5" s="16" t="s">
        <v>62</v>
      </c>
      <c r="C5" s="14" t="s">
        <v>31</v>
      </c>
      <c r="D5" s="17">
        <v>542</v>
      </c>
      <c r="E5" s="17">
        <v>537</v>
      </c>
      <c r="F5" s="17">
        <v>552</v>
      </c>
      <c r="G5" s="15">
        <v>537</v>
      </c>
      <c r="H5" s="18">
        <f t="shared" si="0"/>
        <v>184.50184501845018</v>
      </c>
      <c r="I5" s="19">
        <f t="shared" ref="I5" si="1">+H5*(G5-D5)</f>
        <v>-922.50922509225097</v>
      </c>
      <c r="J5" s="20" t="s">
        <v>37</v>
      </c>
      <c r="K5"/>
      <c r="L5" s="22" t="s">
        <v>24</v>
      </c>
      <c r="M5" s="23">
        <v>4</v>
      </c>
      <c r="N5" s="23">
        <v>0</v>
      </c>
      <c r="O5" s="26">
        <f>+M5/M7</f>
        <v>3.6036036036036036E-2</v>
      </c>
    </row>
    <row r="6" spans="1:15">
      <c r="A6" s="21">
        <v>45600</v>
      </c>
      <c r="B6" s="16" t="s">
        <v>63</v>
      </c>
      <c r="C6" s="14" t="s">
        <v>34</v>
      </c>
      <c r="D6" s="17">
        <v>913</v>
      </c>
      <c r="E6" s="17">
        <v>922</v>
      </c>
      <c r="F6" s="17">
        <v>896</v>
      </c>
      <c r="G6" s="15">
        <v>904</v>
      </c>
      <c r="H6" s="18">
        <f t="shared" si="0"/>
        <v>109.5290251916758</v>
      </c>
      <c r="I6" s="19">
        <f>+H6*(D6-G6)</f>
        <v>985.76122672508222</v>
      </c>
      <c r="J6" s="20" t="s">
        <v>30</v>
      </c>
      <c r="K6"/>
      <c r="L6" s="22" t="s">
        <v>25</v>
      </c>
      <c r="M6" s="23">
        <v>33</v>
      </c>
      <c r="N6" s="23">
        <v>-27141</v>
      </c>
      <c r="O6" s="26">
        <f>+M6/M7</f>
        <v>0.29729729729729731</v>
      </c>
    </row>
    <row r="7" spans="1:15">
      <c r="A7" s="21">
        <v>45600</v>
      </c>
      <c r="B7" s="16" t="s">
        <v>55</v>
      </c>
      <c r="C7" s="14" t="s">
        <v>34</v>
      </c>
      <c r="D7" s="17">
        <v>669</v>
      </c>
      <c r="E7" s="17">
        <v>675</v>
      </c>
      <c r="F7" s="17">
        <v>656</v>
      </c>
      <c r="G7" s="15">
        <v>666</v>
      </c>
      <c r="H7" s="18">
        <f t="shared" si="0"/>
        <v>149.47683109118086</v>
      </c>
      <c r="I7" s="19">
        <f>+H7*(D7-G7)</f>
        <v>448.43049327354254</v>
      </c>
      <c r="J7" s="20" t="s">
        <v>38</v>
      </c>
      <c r="K7"/>
      <c r="L7" s="24" t="s">
        <v>26</v>
      </c>
      <c r="M7" s="27">
        <f>SUM(M4:M6)</f>
        <v>111</v>
      </c>
      <c r="N7" s="27">
        <f>SUM(N4:N6)</f>
        <v>38667</v>
      </c>
      <c r="O7" s="28">
        <f>SUM(O4:O6)</f>
        <v>1</v>
      </c>
    </row>
    <row r="8" spans="1:15">
      <c r="A8" s="21">
        <v>45600</v>
      </c>
      <c r="B8" s="16" t="s">
        <v>64</v>
      </c>
      <c r="C8" s="14" t="s">
        <v>29</v>
      </c>
      <c r="D8" s="15">
        <v>1666</v>
      </c>
      <c r="E8" s="15">
        <v>1650</v>
      </c>
      <c r="F8" s="15">
        <v>1710</v>
      </c>
      <c r="G8" s="15">
        <v>1650</v>
      </c>
      <c r="H8" s="18">
        <f>100000/D8</f>
        <v>60.024009603841534</v>
      </c>
      <c r="I8" s="19">
        <f t="shared" ref="I8" si="2">+H8*(G8-D8)</f>
        <v>-960.38415366146455</v>
      </c>
      <c r="J8" s="20" t="s">
        <v>37</v>
      </c>
      <c r="K8"/>
    </row>
    <row r="9" spans="1:15">
      <c r="A9" s="21">
        <v>45601</v>
      </c>
      <c r="B9" s="16" t="s">
        <v>74</v>
      </c>
      <c r="C9" s="14" t="s">
        <v>34</v>
      </c>
      <c r="D9" s="15">
        <v>172.3</v>
      </c>
      <c r="E9" s="15">
        <v>174</v>
      </c>
      <c r="F9" s="15">
        <v>168</v>
      </c>
      <c r="G9" s="15">
        <v>170.8</v>
      </c>
      <c r="H9" s="18">
        <f>100000/D9</f>
        <v>580.38305281485782</v>
      </c>
      <c r="I9" s="19">
        <f>+H9*(D9-G9)</f>
        <v>870.57457922228673</v>
      </c>
      <c r="J9" s="20" t="s">
        <v>30</v>
      </c>
      <c r="K9"/>
    </row>
    <row r="10" spans="1:15">
      <c r="A10" s="21">
        <v>45601</v>
      </c>
      <c r="B10" s="16" t="s">
        <v>75</v>
      </c>
      <c r="C10" s="14" t="s">
        <v>31</v>
      </c>
      <c r="D10" s="14">
        <v>1790</v>
      </c>
      <c r="E10" s="17">
        <v>1770</v>
      </c>
      <c r="F10" s="17">
        <v>1840</v>
      </c>
      <c r="G10" s="15">
        <v>1770</v>
      </c>
      <c r="H10" s="18">
        <f t="shared" ref="H10:H15" si="3">100000/D10</f>
        <v>55.865921787709496</v>
      </c>
      <c r="I10" s="19">
        <f t="shared" ref="I10:I37" si="4">+H10*(G10-D10)</f>
        <v>-1117.31843575419</v>
      </c>
      <c r="J10" s="20" t="s">
        <v>37</v>
      </c>
      <c r="K10"/>
    </row>
    <row r="11" spans="1:15">
      <c r="A11" s="21">
        <v>45601</v>
      </c>
      <c r="B11" s="16" t="s">
        <v>44</v>
      </c>
      <c r="C11" s="14" t="s">
        <v>31</v>
      </c>
      <c r="D11" s="17">
        <v>4050</v>
      </c>
      <c r="E11" s="17">
        <v>4010</v>
      </c>
      <c r="F11" s="17">
        <v>4240</v>
      </c>
      <c r="G11" s="15">
        <v>4098</v>
      </c>
      <c r="H11" s="18">
        <f t="shared" si="3"/>
        <v>24.691358024691358</v>
      </c>
      <c r="I11" s="19">
        <f t="shared" si="4"/>
        <v>1185.1851851851852</v>
      </c>
      <c r="J11" s="20" t="s">
        <v>30</v>
      </c>
      <c r="K11"/>
    </row>
    <row r="12" spans="1:15">
      <c r="A12" s="21">
        <v>45601</v>
      </c>
      <c r="B12" s="16" t="s">
        <v>49</v>
      </c>
      <c r="C12" s="14" t="s">
        <v>34</v>
      </c>
      <c r="D12" s="17">
        <v>183.5</v>
      </c>
      <c r="E12" s="17">
        <v>185.5</v>
      </c>
      <c r="F12" s="17">
        <v>179</v>
      </c>
      <c r="G12" s="15">
        <v>183.4</v>
      </c>
      <c r="H12" s="18">
        <f t="shared" si="3"/>
        <v>544.95912806539513</v>
      </c>
      <c r="I12" s="19">
        <f>+H12*(D12-G12)</f>
        <v>54.495912806536417</v>
      </c>
      <c r="J12" s="20" t="s">
        <v>32</v>
      </c>
      <c r="K12"/>
    </row>
    <row r="13" spans="1:15">
      <c r="A13" s="21">
        <v>45601</v>
      </c>
      <c r="B13" s="16" t="s">
        <v>43</v>
      </c>
      <c r="C13" s="14" t="s">
        <v>31</v>
      </c>
      <c r="D13" s="17">
        <v>4230</v>
      </c>
      <c r="E13" s="17">
        <v>4190</v>
      </c>
      <c r="F13" s="17">
        <v>4320</v>
      </c>
      <c r="G13" s="15">
        <v>4190</v>
      </c>
      <c r="H13" s="18">
        <f t="shared" si="3"/>
        <v>23.640661938534279</v>
      </c>
      <c r="I13" s="19">
        <f t="shared" si="4"/>
        <v>-945.62647754137117</v>
      </c>
      <c r="J13" s="20" t="s">
        <v>37</v>
      </c>
      <c r="K13"/>
    </row>
    <row r="14" spans="1:15">
      <c r="A14" s="21">
        <v>45601</v>
      </c>
      <c r="B14" s="16" t="s">
        <v>53</v>
      </c>
      <c r="C14" s="14" t="s">
        <v>31</v>
      </c>
      <c r="D14" s="17">
        <v>297</v>
      </c>
      <c r="E14" s="17">
        <v>294</v>
      </c>
      <c r="F14" s="17">
        <v>303</v>
      </c>
      <c r="G14" s="15">
        <v>300</v>
      </c>
      <c r="H14" s="18">
        <f t="shared" si="3"/>
        <v>336.70033670033672</v>
      </c>
      <c r="I14" s="19">
        <f t="shared" si="4"/>
        <v>1010.1010101010102</v>
      </c>
      <c r="J14" s="20" t="s">
        <v>30</v>
      </c>
      <c r="K14"/>
    </row>
    <row r="15" spans="1:15">
      <c r="A15" s="21">
        <v>45601</v>
      </c>
      <c r="B15" s="16" t="s">
        <v>76</v>
      </c>
      <c r="C15" s="14" t="s">
        <v>31</v>
      </c>
      <c r="D15" s="17">
        <v>488</v>
      </c>
      <c r="E15" s="17">
        <v>483</v>
      </c>
      <c r="F15" s="17">
        <v>499</v>
      </c>
      <c r="G15" s="15">
        <v>495</v>
      </c>
      <c r="H15" s="18">
        <f t="shared" si="3"/>
        <v>204.91803278688525</v>
      </c>
      <c r="I15" s="19">
        <f t="shared" si="4"/>
        <v>1434.4262295081967</v>
      </c>
      <c r="J15" s="20" t="s">
        <v>30</v>
      </c>
      <c r="K15"/>
    </row>
    <row r="16" spans="1:15">
      <c r="A16" s="21">
        <v>45602</v>
      </c>
      <c r="B16" s="16" t="s">
        <v>42</v>
      </c>
      <c r="C16" s="14" t="s">
        <v>29</v>
      </c>
      <c r="D16" s="15">
        <v>14800</v>
      </c>
      <c r="E16" s="15">
        <v>14650</v>
      </c>
      <c r="F16" s="15">
        <v>15100</v>
      </c>
      <c r="G16" s="15">
        <v>14950</v>
      </c>
      <c r="H16" s="18">
        <f>100000/D16</f>
        <v>6.756756756756757</v>
      </c>
      <c r="I16" s="19">
        <f t="shared" si="4"/>
        <v>1013.5135135135135</v>
      </c>
      <c r="J16" s="20" t="s">
        <v>30</v>
      </c>
      <c r="K16"/>
    </row>
    <row r="17" spans="1:11">
      <c r="A17" s="21">
        <v>45602</v>
      </c>
      <c r="B17" s="16" t="s">
        <v>39</v>
      </c>
      <c r="C17" s="14" t="s">
        <v>31</v>
      </c>
      <c r="D17" s="14">
        <v>4680</v>
      </c>
      <c r="E17" s="17">
        <v>4635</v>
      </c>
      <c r="F17" s="17">
        <v>4780</v>
      </c>
      <c r="G17" s="15">
        <v>4685</v>
      </c>
      <c r="H17" s="18">
        <f t="shared" ref="H17:H23" si="5">100000/D17</f>
        <v>21.367521367521366</v>
      </c>
      <c r="I17" s="19">
        <f t="shared" si="4"/>
        <v>106.83760683760683</v>
      </c>
      <c r="J17" s="20" t="s">
        <v>32</v>
      </c>
      <c r="K17"/>
    </row>
    <row r="18" spans="1:11">
      <c r="A18" s="21">
        <v>45602</v>
      </c>
      <c r="B18" s="16" t="s">
        <v>54</v>
      </c>
      <c r="C18" s="14" t="s">
        <v>31</v>
      </c>
      <c r="D18" s="17">
        <v>5630</v>
      </c>
      <c r="E18" s="17">
        <v>5580</v>
      </c>
      <c r="F18" s="17">
        <v>5740</v>
      </c>
      <c r="G18" s="15">
        <v>5689</v>
      </c>
      <c r="H18" s="18">
        <f t="shared" si="5"/>
        <v>17.761989342806395</v>
      </c>
      <c r="I18" s="19">
        <f t="shared" si="4"/>
        <v>1047.9573712255774</v>
      </c>
      <c r="J18" s="20" t="s">
        <v>30</v>
      </c>
      <c r="K18"/>
    </row>
    <row r="19" spans="1:11">
      <c r="A19" s="21">
        <v>45602</v>
      </c>
      <c r="B19" s="16" t="s">
        <v>46</v>
      </c>
      <c r="C19" s="14" t="s">
        <v>31</v>
      </c>
      <c r="D19" s="17">
        <v>774</v>
      </c>
      <c r="E19" s="17">
        <v>767</v>
      </c>
      <c r="F19" s="17">
        <v>790</v>
      </c>
      <c r="G19" s="15">
        <v>782.9</v>
      </c>
      <c r="H19" s="18">
        <f t="shared" si="5"/>
        <v>129.19896640826875</v>
      </c>
      <c r="I19" s="19">
        <f t="shared" si="4"/>
        <v>1149.8708010335888</v>
      </c>
      <c r="J19" s="20" t="s">
        <v>30</v>
      </c>
      <c r="K19"/>
    </row>
    <row r="20" spans="1:11">
      <c r="A20" s="21">
        <v>45602</v>
      </c>
      <c r="B20" s="16" t="s">
        <v>45</v>
      </c>
      <c r="C20" s="14" t="s">
        <v>31</v>
      </c>
      <c r="D20" s="17">
        <v>577</v>
      </c>
      <c r="E20" s="17">
        <v>572</v>
      </c>
      <c r="F20" s="17">
        <v>588</v>
      </c>
      <c r="G20" s="15">
        <v>572</v>
      </c>
      <c r="H20" s="18">
        <f t="shared" si="5"/>
        <v>173.3102253032929</v>
      </c>
      <c r="I20" s="19">
        <f t="shared" si="4"/>
        <v>-866.55112651646448</v>
      </c>
      <c r="J20" s="20" t="s">
        <v>37</v>
      </c>
      <c r="K20"/>
    </row>
    <row r="21" spans="1:11">
      <c r="A21" s="21">
        <v>45602</v>
      </c>
      <c r="B21" s="16" t="s">
        <v>44</v>
      </c>
      <c r="C21" s="14" t="s">
        <v>31</v>
      </c>
      <c r="D21" s="17">
        <v>4170</v>
      </c>
      <c r="E21" s="17">
        <v>4130</v>
      </c>
      <c r="F21" s="17">
        <v>4260</v>
      </c>
      <c r="G21" s="15">
        <v>4225</v>
      </c>
      <c r="H21" s="18">
        <f t="shared" si="5"/>
        <v>23.980815347721823</v>
      </c>
      <c r="I21" s="19">
        <f t="shared" si="4"/>
        <v>1318.9448441247002</v>
      </c>
      <c r="J21" s="20" t="s">
        <v>30</v>
      </c>
      <c r="K21"/>
    </row>
    <row r="22" spans="1:11">
      <c r="A22" s="21">
        <v>45602</v>
      </c>
      <c r="B22" s="16" t="s">
        <v>50</v>
      </c>
      <c r="C22" s="14" t="s">
        <v>31</v>
      </c>
      <c r="D22" s="17">
        <v>375.5</v>
      </c>
      <c r="E22" s="17">
        <v>372</v>
      </c>
      <c r="F22" s="17">
        <v>382</v>
      </c>
      <c r="G22" s="15">
        <v>381</v>
      </c>
      <c r="H22" s="18">
        <f t="shared" si="5"/>
        <v>266.31158455392807</v>
      </c>
      <c r="I22" s="19">
        <f t="shared" si="4"/>
        <v>1464.7137150466044</v>
      </c>
      <c r="J22" s="20" t="s">
        <v>30</v>
      </c>
      <c r="K22"/>
    </row>
    <row r="23" spans="1:11">
      <c r="A23" s="21">
        <v>45602</v>
      </c>
      <c r="B23" s="16" t="s">
        <v>40</v>
      </c>
      <c r="C23" s="14" t="s">
        <v>31</v>
      </c>
      <c r="D23" s="17">
        <v>240.5</v>
      </c>
      <c r="E23" s="17">
        <v>238</v>
      </c>
      <c r="F23" s="17">
        <v>245</v>
      </c>
      <c r="G23" s="15">
        <v>241.26</v>
      </c>
      <c r="H23" s="18">
        <f t="shared" si="5"/>
        <v>415.80041580041581</v>
      </c>
      <c r="I23" s="19">
        <f t="shared" si="4"/>
        <v>316.00831600831225</v>
      </c>
      <c r="J23" s="20" t="s">
        <v>38</v>
      </c>
      <c r="K23"/>
    </row>
    <row r="24" spans="1:11">
      <c r="A24" s="21">
        <v>45603</v>
      </c>
      <c r="B24" s="16" t="s">
        <v>43</v>
      </c>
      <c r="C24" s="14" t="s">
        <v>29</v>
      </c>
      <c r="D24" s="15">
        <v>4300</v>
      </c>
      <c r="E24" s="15">
        <v>4260</v>
      </c>
      <c r="F24" s="15">
        <v>4380</v>
      </c>
      <c r="G24" s="15">
        <v>4345</v>
      </c>
      <c r="H24" s="18">
        <f>100000/D24</f>
        <v>23.255813953488371</v>
      </c>
      <c r="I24" s="19">
        <f t="shared" si="4"/>
        <v>1046.5116279069766</v>
      </c>
      <c r="J24" s="20" t="s">
        <v>30</v>
      </c>
      <c r="K24"/>
    </row>
    <row r="25" spans="1:11">
      <c r="A25" s="21">
        <v>45603</v>
      </c>
      <c r="B25" s="16" t="s">
        <v>103</v>
      </c>
      <c r="C25" s="14" t="s">
        <v>31</v>
      </c>
      <c r="D25" s="14">
        <v>226</v>
      </c>
      <c r="E25" s="17">
        <v>224</v>
      </c>
      <c r="F25" s="17">
        <v>230</v>
      </c>
      <c r="G25" s="15">
        <v>226.1</v>
      </c>
      <c r="H25" s="18">
        <f t="shared" ref="H25:H30" si="6">100000/D25</f>
        <v>442.47787610619469</v>
      </c>
      <c r="I25" s="19">
        <f t="shared" si="4"/>
        <v>44.247787610616953</v>
      </c>
      <c r="J25" s="20" t="s">
        <v>32</v>
      </c>
      <c r="K25"/>
    </row>
    <row r="26" spans="1:11">
      <c r="A26" s="21">
        <v>45603</v>
      </c>
      <c r="B26" s="16" t="s">
        <v>104</v>
      </c>
      <c r="C26" s="14" t="s">
        <v>31</v>
      </c>
      <c r="D26" s="17">
        <v>1044</v>
      </c>
      <c r="E26" s="17">
        <v>1034</v>
      </c>
      <c r="F26" s="17">
        <v>1065</v>
      </c>
      <c r="G26" s="15">
        <v>1057</v>
      </c>
      <c r="H26" s="18">
        <f t="shared" si="6"/>
        <v>95.785440613026822</v>
      </c>
      <c r="I26" s="19">
        <f t="shared" si="4"/>
        <v>1245.2107279693487</v>
      </c>
      <c r="J26" s="20" t="s">
        <v>30</v>
      </c>
      <c r="K26"/>
    </row>
    <row r="27" spans="1:11">
      <c r="A27" s="21">
        <v>45603</v>
      </c>
      <c r="B27" s="16" t="s">
        <v>105</v>
      </c>
      <c r="C27" s="14" t="s">
        <v>29</v>
      </c>
      <c r="D27" s="17">
        <v>4390</v>
      </c>
      <c r="E27" s="17">
        <v>4350</v>
      </c>
      <c r="F27" s="17">
        <v>4480</v>
      </c>
      <c r="G27" s="15">
        <v>4444</v>
      </c>
      <c r="H27" s="18">
        <f t="shared" si="6"/>
        <v>22.779043280182233</v>
      </c>
      <c r="I27" s="19">
        <f t="shared" si="4"/>
        <v>1230.0683371298405</v>
      </c>
      <c r="J27" s="20" t="s">
        <v>30</v>
      </c>
      <c r="K27"/>
    </row>
    <row r="28" spans="1:11">
      <c r="A28" s="21">
        <v>45603</v>
      </c>
      <c r="B28" s="16" t="s">
        <v>106</v>
      </c>
      <c r="C28" s="14" t="s">
        <v>31</v>
      </c>
      <c r="D28" s="17">
        <v>4640</v>
      </c>
      <c r="E28" s="17">
        <v>4600</v>
      </c>
      <c r="F28" s="17">
        <v>4740</v>
      </c>
      <c r="G28" s="15">
        <v>4637</v>
      </c>
      <c r="H28" s="18">
        <f t="shared" si="6"/>
        <v>21.551724137931036</v>
      </c>
      <c r="I28" s="19">
        <f t="shared" si="4"/>
        <v>-64.65517241379311</v>
      </c>
      <c r="J28" s="20" t="s">
        <v>107</v>
      </c>
      <c r="K28"/>
    </row>
    <row r="29" spans="1:11">
      <c r="A29" s="21">
        <v>45603</v>
      </c>
      <c r="B29" s="16" t="s">
        <v>108</v>
      </c>
      <c r="C29" s="14" t="s">
        <v>31</v>
      </c>
      <c r="D29" s="17">
        <v>644</v>
      </c>
      <c r="E29" s="17">
        <v>638</v>
      </c>
      <c r="F29" s="17">
        <v>656</v>
      </c>
      <c r="G29" s="15">
        <v>638</v>
      </c>
      <c r="H29" s="18">
        <f t="shared" si="6"/>
        <v>155.27950310559007</v>
      </c>
      <c r="I29" s="19">
        <f t="shared" si="4"/>
        <v>-931.67701863354046</v>
      </c>
      <c r="J29" s="20" t="s">
        <v>37</v>
      </c>
      <c r="K29"/>
    </row>
    <row r="30" spans="1:11">
      <c r="A30" s="21">
        <v>45603</v>
      </c>
      <c r="B30" s="16" t="s">
        <v>109</v>
      </c>
      <c r="C30" s="14" t="s">
        <v>31</v>
      </c>
      <c r="D30" s="17">
        <v>858</v>
      </c>
      <c r="E30" s="17">
        <v>850</v>
      </c>
      <c r="F30" s="17">
        <v>872</v>
      </c>
      <c r="G30" s="15">
        <v>850</v>
      </c>
      <c r="H30" s="18">
        <f t="shared" si="6"/>
        <v>116.55011655011656</v>
      </c>
      <c r="I30" s="19">
        <f t="shared" si="4"/>
        <v>-932.40093240093245</v>
      </c>
      <c r="J30" s="20" t="s">
        <v>37</v>
      </c>
      <c r="K30"/>
    </row>
    <row r="31" spans="1:11">
      <c r="A31" s="21">
        <v>45604</v>
      </c>
      <c r="B31" s="16" t="s">
        <v>55</v>
      </c>
      <c r="C31" s="14" t="s">
        <v>29</v>
      </c>
      <c r="D31" s="15">
        <v>717</v>
      </c>
      <c r="E31" s="15">
        <v>710</v>
      </c>
      <c r="F31" s="15">
        <v>731</v>
      </c>
      <c r="G31" s="15">
        <v>710</v>
      </c>
      <c r="H31" s="18">
        <f>100000/D31</f>
        <v>139.47001394700141</v>
      </c>
      <c r="I31" s="19">
        <f t="shared" si="4"/>
        <v>-976.29009762900978</v>
      </c>
      <c r="J31" s="20" t="s">
        <v>37</v>
      </c>
      <c r="K31"/>
    </row>
    <row r="32" spans="1:11">
      <c r="A32" s="21">
        <v>45604</v>
      </c>
      <c r="B32" s="16" t="s">
        <v>121</v>
      </c>
      <c r="C32" s="14" t="s">
        <v>31</v>
      </c>
      <c r="D32" s="14">
        <v>1625</v>
      </c>
      <c r="E32" s="17">
        <v>1609</v>
      </c>
      <c r="F32" s="17">
        <v>1660</v>
      </c>
      <c r="G32" s="15">
        <v>1650</v>
      </c>
      <c r="H32" s="18">
        <f t="shared" ref="H32:H37" si="7">100000/D32</f>
        <v>61.53846153846154</v>
      </c>
      <c r="I32" s="19">
        <f t="shared" si="4"/>
        <v>1538.4615384615386</v>
      </c>
      <c r="J32" s="20" t="s">
        <v>30</v>
      </c>
      <c r="K32"/>
    </row>
    <row r="33" spans="1:11">
      <c r="A33" s="21">
        <v>45604</v>
      </c>
      <c r="B33" s="16" t="s">
        <v>39</v>
      </c>
      <c r="C33" s="14" t="s">
        <v>31</v>
      </c>
      <c r="D33" s="17">
        <v>4950</v>
      </c>
      <c r="E33" s="17">
        <v>4900</v>
      </c>
      <c r="F33" s="17">
        <v>5040</v>
      </c>
      <c r="G33" s="15">
        <v>4900</v>
      </c>
      <c r="H33" s="18">
        <f t="shared" si="7"/>
        <v>20.202020202020201</v>
      </c>
      <c r="I33" s="19">
        <f t="shared" si="4"/>
        <v>-1010.10101010101</v>
      </c>
      <c r="J33" s="20" t="s">
        <v>37</v>
      </c>
      <c r="K33"/>
    </row>
    <row r="34" spans="1:11">
      <c r="A34" s="21">
        <v>45604</v>
      </c>
      <c r="B34" s="16" t="s">
        <v>122</v>
      </c>
      <c r="C34" s="14" t="s">
        <v>31</v>
      </c>
      <c r="D34" s="17">
        <v>974</v>
      </c>
      <c r="E34" s="17">
        <v>965</v>
      </c>
      <c r="F34" s="17">
        <v>995</v>
      </c>
      <c r="G34" s="15">
        <v>987</v>
      </c>
      <c r="H34" s="18">
        <f t="shared" si="7"/>
        <v>102.6694045174538</v>
      </c>
      <c r="I34" s="19">
        <f t="shared" si="4"/>
        <v>1334.7022587268993</v>
      </c>
      <c r="J34" s="20" t="s">
        <v>30</v>
      </c>
      <c r="K34"/>
    </row>
    <row r="35" spans="1:11">
      <c r="A35" s="21">
        <v>45604</v>
      </c>
      <c r="B35" s="16" t="s">
        <v>88</v>
      </c>
      <c r="C35" s="14" t="s">
        <v>31</v>
      </c>
      <c r="D35" s="17">
        <v>7980</v>
      </c>
      <c r="E35" s="17">
        <v>7900</v>
      </c>
      <c r="F35" s="17">
        <v>8120</v>
      </c>
      <c r="G35" s="15">
        <v>7990</v>
      </c>
      <c r="H35" s="18">
        <f t="shared" si="7"/>
        <v>12.531328320802006</v>
      </c>
      <c r="I35" s="19">
        <f t="shared" si="4"/>
        <v>125.31328320802005</v>
      </c>
      <c r="J35" s="20" t="s">
        <v>32</v>
      </c>
      <c r="K35"/>
    </row>
    <row r="36" spans="1:11">
      <c r="A36" s="21">
        <v>45604</v>
      </c>
      <c r="B36" s="16" t="s">
        <v>123</v>
      </c>
      <c r="C36" s="14" t="s">
        <v>31</v>
      </c>
      <c r="D36" s="17">
        <v>1060</v>
      </c>
      <c r="E36" s="17">
        <v>1050</v>
      </c>
      <c r="F36" s="17">
        <v>1080</v>
      </c>
      <c r="G36" s="15">
        <v>1074</v>
      </c>
      <c r="H36" s="18">
        <f t="shared" si="7"/>
        <v>94.339622641509436</v>
      </c>
      <c r="I36" s="19">
        <f t="shared" si="4"/>
        <v>1320.7547169811321</v>
      </c>
      <c r="J36" s="20" t="s">
        <v>30</v>
      </c>
      <c r="K36"/>
    </row>
    <row r="37" spans="1:11">
      <c r="A37" s="21">
        <v>45604</v>
      </c>
      <c r="B37" s="16" t="s">
        <v>124</v>
      </c>
      <c r="C37" s="14" t="s">
        <v>31</v>
      </c>
      <c r="D37" s="17">
        <v>483</v>
      </c>
      <c r="E37" s="17">
        <v>478</v>
      </c>
      <c r="F37" s="17">
        <v>494</v>
      </c>
      <c r="G37" s="15">
        <v>494</v>
      </c>
      <c r="H37" s="18">
        <f t="shared" si="7"/>
        <v>207.03933747412009</v>
      </c>
      <c r="I37" s="19">
        <f t="shared" si="4"/>
        <v>2277.4327122153209</v>
      </c>
      <c r="J37" s="20" t="s">
        <v>30</v>
      </c>
      <c r="K37"/>
    </row>
    <row r="38" spans="1:11">
      <c r="A38" s="21">
        <v>45607</v>
      </c>
      <c r="B38" s="16" t="s">
        <v>135</v>
      </c>
      <c r="C38" s="14" t="s">
        <v>34</v>
      </c>
      <c r="D38" s="15">
        <v>472</v>
      </c>
      <c r="E38" s="15">
        <v>477</v>
      </c>
      <c r="F38" s="15">
        <v>462</v>
      </c>
      <c r="G38" s="15">
        <v>465</v>
      </c>
      <c r="H38" s="18">
        <f>100000/D38</f>
        <v>211.86440677966101</v>
      </c>
      <c r="I38" s="19">
        <f>+H38*(D38-G38)</f>
        <v>1483.050847457627</v>
      </c>
      <c r="J38" s="20" t="s">
        <v>30</v>
      </c>
      <c r="K38"/>
    </row>
    <row r="39" spans="1:11">
      <c r="A39" s="21">
        <v>45607</v>
      </c>
      <c r="B39" s="16" t="s">
        <v>49</v>
      </c>
      <c r="C39" s="14" t="s">
        <v>34</v>
      </c>
      <c r="D39" s="14">
        <v>172.6</v>
      </c>
      <c r="E39" s="17">
        <v>174.2</v>
      </c>
      <c r="F39" s="17">
        <v>169</v>
      </c>
      <c r="G39" s="15">
        <v>174.2</v>
      </c>
      <c r="H39" s="18">
        <f t="shared" ref="H39:H44" si="8">100000/D39</f>
        <v>579.37427578215534</v>
      </c>
      <c r="I39" s="19">
        <f>+H39*(D39-G39)</f>
        <v>-926.99884125144524</v>
      </c>
      <c r="J39" s="20" t="s">
        <v>37</v>
      </c>
      <c r="K39"/>
    </row>
    <row r="40" spans="1:11">
      <c r="A40" s="21">
        <v>45607</v>
      </c>
      <c r="B40" s="16" t="s">
        <v>136</v>
      </c>
      <c r="C40" s="14" t="s">
        <v>29</v>
      </c>
      <c r="D40" s="17">
        <v>476</v>
      </c>
      <c r="E40" s="17">
        <v>472</v>
      </c>
      <c r="F40" s="17">
        <v>486</v>
      </c>
      <c r="G40" s="15">
        <v>480.8</v>
      </c>
      <c r="H40" s="18">
        <f t="shared" si="8"/>
        <v>210.08403361344537</v>
      </c>
      <c r="I40" s="19">
        <f t="shared" ref="I40:I49" si="9">+H40*(G40-D40)</f>
        <v>1008.4033613445401</v>
      </c>
      <c r="J40" s="20" t="s">
        <v>30</v>
      </c>
      <c r="K40"/>
    </row>
    <row r="41" spans="1:11">
      <c r="A41" s="21">
        <v>45607</v>
      </c>
      <c r="B41" s="16" t="s">
        <v>137</v>
      </c>
      <c r="C41" s="14" t="s">
        <v>31</v>
      </c>
      <c r="D41" s="17">
        <v>5270</v>
      </c>
      <c r="E41" s="17">
        <v>5220</v>
      </c>
      <c r="F41" s="17">
        <v>5370</v>
      </c>
      <c r="G41" s="15">
        <v>5220</v>
      </c>
      <c r="H41" s="18">
        <f t="shared" si="8"/>
        <v>18.975332068311197</v>
      </c>
      <c r="I41" s="19">
        <f t="shared" si="9"/>
        <v>-948.76660341555987</v>
      </c>
      <c r="J41" s="20" t="s">
        <v>37</v>
      </c>
      <c r="K41"/>
    </row>
    <row r="42" spans="1:11">
      <c r="A42" s="21">
        <v>45607</v>
      </c>
      <c r="B42" s="16" t="s">
        <v>138</v>
      </c>
      <c r="C42" s="14" t="s">
        <v>31</v>
      </c>
      <c r="D42" s="17">
        <v>256.5</v>
      </c>
      <c r="E42" s="17">
        <v>254</v>
      </c>
      <c r="F42" s="17">
        <v>261</v>
      </c>
      <c r="G42" s="15">
        <v>256.2</v>
      </c>
      <c r="H42" s="18">
        <f t="shared" si="8"/>
        <v>389.8635477582846</v>
      </c>
      <c r="I42" s="19">
        <f t="shared" si="9"/>
        <v>-116.95906432748981</v>
      </c>
      <c r="J42" s="20" t="s">
        <v>32</v>
      </c>
      <c r="K42"/>
    </row>
    <row r="43" spans="1:11">
      <c r="A43" s="21">
        <v>45607</v>
      </c>
      <c r="B43" s="16" t="s">
        <v>139</v>
      </c>
      <c r="C43" s="14" t="s">
        <v>34</v>
      </c>
      <c r="D43" s="17">
        <v>618</v>
      </c>
      <c r="E43" s="17">
        <v>624</v>
      </c>
      <c r="F43" s="17">
        <v>606</v>
      </c>
      <c r="G43" s="15">
        <v>617</v>
      </c>
      <c r="H43" s="18">
        <f t="shared" si="8"/>
        <v>161.81229773462783</v>
      </c>
      <c r="I43" s="19">
        <f>+H43*(D43-G43)</f>
        <v>161.81229773462783</v>
      </c>
      <c r="J43" s="20" t="s">
        <v>32</v>
      </c>
      <c r="K43"/>
    </row>
    <row r="44" spans="1:11">
      <c r="A44" s="21">
        <v>45607</v>
      </c>
      <c r="B44" s="16" t="s">
        <v>140</v>
      </c>
      <c r="C44" s="14" t="s">
        <v>29</v>
      </c>
      <c r="D44" s="17">
        <v>331.4</v>
      </c>
      <c r="E44" s="17">
        <v>328</v>
      </c>
      <c r="F44" s="17">
        <v>336</v>
      </c>
      <c r="G44" s="15">
        <v>330.25</v>
      </c>
      <c r="H44" s="18">
        <f t="shared" si="8"/>
        <v>301.75015087507546</v>
      </c>
      <c r="I44" s="19">
        <f t="shared" si="9"/>
        <v>-347.01267350632992</v>
      </c>
      <c r="J44" s="20" t="s">
        <v>38</v>
      </c>
      <c r="K44"/>
    </row>
    <row r="45" spans="1:11">
      <c r="A45" s="21">
        <v>45608</v>
      </c>
      <c r="B45" s="16" t="s">
        <v>151</v>
      </c>
      <c r="C45" s="14" t="s">
        <v>29</v>
      </c>
      <c r="D45" s="15">
        <v>1250</v>
      </c>
      <c r="E45" s="15">
        <v>1238</v>
      </c>
      <c r="F45" s="15">
        <v>1276</v>
      </c>
      <c r="G45" s="15">
        <v>1267.5</v>
      </c>
      <c r="H45" s="18">
        <f>100000/D45</f>
        <v>80</v>
      </c>
      <c r="I45" s="19">
        <f t="shared" si="9"/>
        <v>1400</v>
      </c>
      <c r="J45" s="20" t="s">
        <v>30</v>
      </c>
      <c r="K45"/>
    </row>
    <row r="46" spans="1:11">
      <c r="A46" s="21">
        <v>45608</v>
      </c>
      <c r="B46" s="16" t="s">
        <v>152</v>
      </c>
      <c r="C46" s="14" t="s">
        <v>31</v>
      </c>
      <c r="D46" s="14">
        <v>918</v>
      </c>
      <c r="E46" s="17">
        <v>909</v>
      </c>
      <c r="F46" s="17">
        <v>935</v>
      </c>
      <c r="G46" s="15">
        <v>918.5</v>
      </c>
      <c r="H46" s="18">
        <f t="shared" ref="H46:H49" si="10">100000/D46</f>
        <v>108.93246187363835</v>
      </c>
      <c r="I46" s="19">
        <f t="shared" si="9"/>
        <v>54.466230936819173</v>
      </c>
      <c r="J46" s="20" t="s">
        <v>32</v>
      </c>
      <c r="K46"/>
    </row>
    <row r="47" spans="1:11">
      <c r="A47" s="21">
        <v>45608</v>
      </c>
      <c r="B47" s="16" t="s">
        <v>153</v>
      </c>
      <c r="C47" s="14" t="s">
        <v>31</v>
      </c>
      <c r="D47" s="17">
        <v>209</v>
      </c>
      <c r="E47" s="17">
        <v>207</v>
      </c>
      <c r="F47" s="17">
        <v>214</v>
      </c>
      <c r="G47" s="15">
        <v>207</v>
      </c>
      <c r="H47" s="18">
        <f t="shared" si="10"/>
        <v>478.46889952153111</v>
      </c>
      <c r="I47" s="19">
        <f t="shared" si="9"/>
        <v>-956.93779904306223</v>
      </c>
      <c r="J47" s="20" t="s">
        <v>37</v>
      </c>
      <c r="K47"/>
    </row>
    <row r="48" spans="1:11">
      <c r="A48" s="21">
        <v>45608</v>
      </c>
      <c r="B48" s="16" t="s">
        <v>154</v>
      </c>
      <c r="C48" s="14" t="s">
        <v>34</v>
      </c>
      <c r="D48" s="17">
        <v>1250</v>
      </c>
      <c r="E48" s="17">
        <v>1262</v>
      </c>
      <c r="F48" s="17">
        <v>1230</v>
      </c>
      <c r="G48" s="15">
        <v>1238</v>
      </c>
      <c r="H48" s="18">
        <f t="shared" si="10"/>
        <v>80</v>
      </c>
      <c r="I48" s="19">
        <f>+H48*(D48-G48)</f>
        <v>960</v>
      </c>
      <c r="J48" s="20" t="s">
        <v>30</v>
      </c>
      <c r="K48"/>
    </row>
    <row r="49" spans="1:11">
      <c r="A49" s="21">
        <v>45608</v>
      </c>
      <c r="B49" s="16" t="s">
        <v>155</v>
      </c>
      <c r="C49" s="14" t="s">
        <v>34</v>
      </c>
      <c r="D49" s="17">
        <v>474</v>
      </c>
      <c r="E49" s="17">
        <v>479</v>
      </c>
      <c r="F49" s="17">
        <v>466</v>
      </c>
      <c r="G49" s="15">
        <v>474</v>
      </c>
      <c r="H49" s="18">
        <f t="shared" si="10"/>
        <v>210.9704641350211</v>
      </c>
      <c r="I49" s="19">
        <f t="shared" si="9"/>
        <v>0</v>
      </c>
      <c r="J49" s="20" t="s">
        <v>32</v>
      </c>
      <c r="K49"/>
    </row>
    <row r="50" spans="1:11">
      <c r="A50" s="21">
        <v>45609</v>
      </c>
      <c r="B50" s="16" t="s">
        <v>187</v>
      </c>
      <c r="C50" s="14" t="s">
        <v>34</v>
      </c>
      <c r="D50" s="15">
        <v>506</v>
      </c>
      <c r="E50" s="15">
        <v>511</v>
      </c>
      <c r="F50" s="15">
        <v>495</v>
      </c>
      <c r="G50" s="15">
        <v>500.9</v>
      </c>
      <c r="H50" s="18">
        <f t="shared" ref="H50:H55" si="11">100000/D50</f>
        <v>197.62845849802372</v>
      </c>
      <c r="I50" s="19">
        <f>+H50*(D50-G50)</f>
        <v>1007.9051383399254</v>
      </c>
      <c r="J50" s="20" t="s">
        <v>30</v>
      </c>
      <c r="K50"/>
    </row>
    <row r="51" spans="1:11">
      <c r="A51" s="21">
        <v>45609</v>
      </c>
      <c r="B51" s="16" t="s">
        <v>186</v>
      </c>
      <c r="C51" s="14" t="s">
        <v>34</v>
      </c>
      <c r="D51" s="14">
        <v>1075</v>
      </c>
      <c r="E51" s="17">
        <v>1085</v>
      </c>
      <c r="F51" s="17">
        <v>1055</v>
      </c>
      <c r="G51" s="15">
        <v>1064</v>
      </c>
      <c r="H51" s="18">
        <f t="shared" si="11"/>
        <v>93.023255813953483</v>
      </c>
      <c r="I51" s="19">
        <f>+H51*(D51-G51)</f>
        <v>1023.2558139534883</v>
      </c>
      <c r="J51" s="20" t="s">
        <v>30</v>
      </c>
      <c r="K51"/>
    </row>
    <row r="52" spans="1:11">
      <c r="A52" s="21">
        <v>45609</v>
      </c>
      <c r="B52" s="16" t="s">
        <v>185</v>
      </c>
      <c r="C52" s="14" t="s">
        <v>34</v>
      </c>
      <c r="D52" s="17">
        <v>424</v>
      </c>
      <c r="E52" s="17">
        <v>428</v>
      </c>
      <c r="F52" s="17">
        <v>416</v>
      </c>
      <c r="G52" s="15">
        <v>424</v>
      </c>
      <c r="H52" s="18">
        <f t="shared" si="11"/>
        <v>235.84905660377359</v>
      </c>
      <c r="I52" s="19">
        <f>+H52*(G52-D52)</f>
        <v>0</v>
      </c>
      <c r="J52" s="20" t="s">
        <v>32</v>
      </c>
      <c r="K52"/>
    </row>
    <row r="53" spans="1:11">
      <c r="A53" s="21">
        <v>45609</v>
      </c>
      <c r="B53" s="16" t="s">
        <v>184</v>
      </c>
      <c r="C53" s="14" t="s">
        <v>34</v>
      </c>
      <c r="D53" s="17">
        <v>645</v>
      </c>
      <c r="E53" s="17">
        <v>651</v>
      </c>
      <c r="F53" s="17">
        <v>630</v>
      </c>
      <c r="G53" s="15">
        <v>635.5</v>
      </c>
      <c r="H53" s="18">
        <f t="shared" si="11"/>
        <v>155.03875968992247</v>
      </c>
      <c r="I53" s="19">
        <f>+H53*(D53-G53)</f>
        <v>1472.8682170542634</v>
      </c>
      <c r="J53" s="20" t="s">
        <v>30</v>
      </c>
      <c r="K53"/>
    </row>
    <row r="54" spans="1:11">
      <c r="A54" s="21">
        <v>45609</v>
      </c>
      <c r="B54" s="16" t="s">
        <v>183</v>
      </c>
      <c r="C54" s="14" t="s">
        <v>34</v>
      </c>
      <c r="D54" s="17">
        <v>1925</v>
      </c>
      <c r="E54" s="17">
        <v>1945</v>
      </c>
      <c r="F54" s="17">
        <v>1890</v>
      </c>
      <c r="G54" s="15">
        <v>1945</v>
      </c>
      <c r="H54" s="18">
        <f t="shared" si="11"/>
        <v>51.948051948051948</v>
      </c>
      <c r="I54" s="19">
        <f>+H54*(D54-G54)</f>
        <v>-1038.9610389610389</v>
      </c>
      <c r="J54" s="20" t="s">
        <v>37</v>
      </c>
      <c r="K54"/>
    </row>
    <row r="55" spans="1:11">
      <c r="A55" s="21">
        <v>45610</v>
      </c>
      <c r="B55" s="16" t="s">
        <v>39</v>
      </c>
      <c r="C55" s="14" t="s">
        <v>29</v>
      </c>
      <c r="D55" s="15">
        <v>4625</v>
      </c>
      <c r="E55" s="15">
        <v>4585</v>
      </c>
      <c r="F55" s="15">
        <v>4700</v>
      </c>
      <c r="G55" s="15">
        <v>4585</v>
      </c>
      <c r="H55" s="18">
        <f t="shared" si="11"/>
        <v>21.621621621621621</v>
      </c>
      <c r="I55" s="19">
        <f>+H55*(G55-D55)</f>
        <v>-864.86486486486478</v>
      </c>
      <c r="J55" s="20" t="s">
        <v>37</v>
      </c>
      <c r="K55"/>
    </row>
    <row r="56" spans="1:11">
      <c r="A56" s="21">
        <v>45610</v>
      </c>
      <c r="B56" s="16" t="s">
        <v>121</v>
      </c>
      <c r="C56" s="14" t="s">
        <v>31</v>
      </c>
      <c r="D56" s="14">
        <v>1478</v>
      </c>
      <c r="E56" s="17">
        <v>1464</v>
      </c>
      <c r="F56" s="17">
        <v>1510</v>
      </c>
      <c r="G56" s="15">
        <v>1493</v>
      </c>
      <c r="H56" s="18">
        <f t="shared" ref="H56:H59" si="12">100000/D56</f>
        <v>67.658998646820024</v>
      </c>
      <c r="I56" s="19">
        <f t="shared" ref="I56:I57" si="13">+H56*(G56-D56)</f>
        <v>1014.8849797023004</v>
      </c>
      <c r="J56" s="20" t="s">
        <v>30</v>
      </c>
      <c r="K56"/>
    </row>
    <row r="57" spans="1:11">
      <c r="A57" s="21">
        <v>45610</v>
      </c>
      <c r="B57" s="16" t="s">
        <v>189</v>
      </c>
      <c r="C57" s="14" t="s">
        <v>31</v>
      </c>
      <c r="D57" s="17">
        <v>2595</v>
      </c>
      <c r="E57" s="17">
        <v>2570</v>
      </c>
      <c r="F57" s="17">
        <v>2640</v>
      </c>
      <c r="G57" s="15">
        <v>2570</v>
      </c>
      <c r="H57" s="18">
        <f t="shared" si="12"/>
        <v>38.53564547206166</v>
      </c>
      <c r="I57" s="19">
        <f t="shared" si="13"/>
        <v>-963.39113680154151</v>
      </c>
      <c r="J57" s="20" t="s">
        <v>37</v>
      </c>
      <c r="K57"/>
    </row>
    <row r="58" spans="1:11">
      <c r="A58" s="21">
        <v>45610</v>
      </c>
      <c r="B58" s="16" t="s">
        <v>190</v>
      </c>
      <c r="C58" s="14" t="s">
        <v>31</v>
      </c>
      <c r="D58" s="17">
        <v>318</v>
      </c>
      <c r="E58" s="17">
        <v>315</v>
      </c>
      <c r="F58" s="17">
        <v>325</v>
      </c>
      <c r="G58" s="15">
        <v>318</v>
      </c>
      <c r="H58" s="18">
        <f t="shared" si="12"/>
        <v>314.46540880503147</v>
      </c>
      <c r="I58" s="19">
        <f>+H58*(D58-G58)</f>
        <v>0</v>
      </c>
      <c r="J58" s="20" t="s">
        <v>32</v>
      </c>
      <c r="K58"/>
    </row>
    <row r="59" spans="1:11">
      <c r="A59" s="21">
        <v>45610</v>
      </c>
      <c r="B59" s="16" t="s">
        <v>191</v>
      </c>
      <c r="C59" s="14" t="s">
        <v>34</v>
      </c>
      <c r="D59" s="17">
        <v>798</v>
      </c>
      <c r="E59" s="17">
        <v>805</v>
      </c>
      <c r="F59" s="17">
        <v>780</v>
      </c>
      <c r="G59" s="15">
        <v>790</v>
      </c>
      <c r="H59" s="18">
        <f t="shared" si="12"/>
        <v>125.31328320802005</v>
      </c>
      <c r="I59" s="19">
        <f>+H59*(D59-G59)</f>
        <v>1002.5062656641604</v>
      </c>
      <c r="J59" s="20" t="s">
        <v>30</v>
      </c>
      <c r="K59"/>
    </row>
    <row r="60" spans="1:11">
      <c r="A60" s="21">
        <v>45614</v>
      </c>
      <c r="B60" s="16" t="s">
        <v>48</v>
      </c>
      <c r="C60" s="14" t="s">
        <v>29</v>
      </c>
      <c r="D60" s="15">
        <v>237.3</v>
      </c>
      <c r="E60" s="15">
        <v>235</v>
      </c>
      <c r="F60" s="15">
        <v>242</v>
      </c>
      <c r="G60" s="15">
        <v>239.2</v>
      </c>
      <c r="H60" s="18">
        <f>100000/D60</f>
        <v>421.40750105351873</v>
      </c>
      <c r="I60" s="19">
        <f>+H60*(G60-D60)</f>
        <v>800.674252001676</v>
      </c>
      <c r="J60" s="20" t="s">
        <v>30</v>
      </c>
      <c r="K60"/>
    </row>
    <row r="61" spans="1:11">
      <c r="A61" s="21">
        <v>45614</v>
      </c>
      <c r="B61" s="16" t="s">
        <v>40</v>
      </c>
      <c r="C61" s="14" t="s">
        <v>31</v>
      </c>
      <c r="D61" s="14">
        <v>224.4</v>
      </c>
      <c r="E61" s="17">
        <v>222</v>
      </c>
      <c r="F61" s="17">
        <v>228</v>
      </c>
      <c r="G61" s="15">
        <v>222</v>
      </c>
      <c r="H61" s="18">
        <f t="shared" ref="H61:H63" si="14">100000/D61</f>
        <v>445.63279857397504</v>
      </c>
      <c r="I61" s="19">
        <f t="shared" ref="I61:I62" si="15">+H61*(G61-D61)</f>
        <v>-1069.5187165775426</v>
      </c>
      <c r="J61" s="20" t="s">
        <v>37</v>
      </c>
      <c r="K61"/>
    </row>
    <row r="62" spans="1:11">
      <c r="A62" s="21">
        <v>45614</v>
      </c>
      <c r="B62" s="16" t="s">
        <v>39</v>
      </c>
      <c r="C62" s="14" t="s">
        <v>31</v>
      </c>
      <c r="D62" s="17">
        <v>4670</v>
      </c>
      <c r="E62" s="17">
        <v>4630</v>
      </c>
      <c r="F62" s="17">
        <v>4750</v>
      </c>
      <c r="G62" s="15">
        <v>4711</v>
      </c>
      <c r="H62" s="18">
        <f t="shared" si="14"/>
        <v>21.413276231263382</v>
      </c>
      <c r="I62" s="19">
        <f t="shared" si="15"/>
        <v>877.94432548179861</v>
      </c>
      <c r="J62" s="20" t="s">
        <v>30</v>
      </c>
      <c r="K62"/>
    </row>
    <row r="63" spans="1:11">
      <c r="A63" s="21">
        <v>45614</v>
      </c>
      <c r="B63" s="16" t="s">
        <v>202</v>
      </c>
      <c r="C63" s="14" t="s">
        <v>34</v>
      </c>
      <c r="D63" s="17">
        <v>185.5</v>
      </c>
      <c r="E63" s="17">
        <v>187.5</v>
      </c>
      <c r="F63" s="17">
        <v>181</v>
      </c>
      <c r="G63" s="15">
        <v>184.8</v>
      </c>
      <c r="H63" s="18">
        <f t="shared" si="14"/>
        <v>539.08355795148248</v>
      </c>
      <c r="I63" s="19">
        <f>+H63*(D63-G63)</f>
        <v>377.35849056603161</v>
      </c>
      <c r="J63" s="20" t="s">
        <v>38</v>
      </c>
      <c r="K63"/>
    </row>
    <row r="64" spans="1:11">
      <c r="A64" s="21">
        <v>45615</v>
      </c>
      <c r="B64" s="16" t="s">
        <v>39</v>
      </c>
      <c r="C64" s="14" t="s">
        <v>29</v>
      </c>
      <c r="D64" s="15">
        <v>4800</v>
      </c>
      <c r="E64" s="15">
        <v>4760</v>
      </c>
      <c r="F64" s="15">
        <v>4900</v>
      </c>
      <c r="G64" s="15">
        <v>4847</v>
      </c>
      <c r="H64" s="18">
        <f>100000/D64</f>
        <v>20.833333333333332</v>
      </c>
      <c r="I64" s="19">
        <f>+H64*(G64-D64)</f>
        <v>979.16666666666663</v>
      </c>
      <c r="J64" s="20" t="s">
        <v>30</v>
      </c>
      <c r="K64"/>
    </row>
    <row r="65" spans="1:11">
      <c r="A65" s="21">
        <v>45615</v>
      </c>
      <c r="B65" s="16" t="s">
        <v>215</v>
      </c>
      <c r="C65" s="14" t="s">
        <v>31</v>
      </c>
      <c r="D65" s="14">
        <v>15100</v>
      </c>
      <c r="E65" s="17">
        <v>14950</v>
      </c>
      <c r="F65" s="17">
        <v>15400</v>
      </c>
      <c r="G65" s="15">
        <v>15265</v>
      </c>
      <c r="H65" s="18">
        <f t="shared" ref="H65:H67" si="16">100000/D65</f>
        <v>6.6225165562913908</v>
      </c>
      <c r="I65" s="19">
        <f t="shared" ref="I65:I67" si="17">+H65*(G65-D65)</f>
        <v>1092.7152317880796</v>
      </c>
      <c r="J65" s="20" t="s">
        <v>30</v>
      </c>
      <c r="K65"/>
    </row>
    <row r="66" spans="1:11">
      <c r="A66" s="21">
        <v>45615</v>
      </c>
      <c r="B66" s="16" t="s">
        <v>216</v>
      </c>
      <c r="C66" s="14" t="s">
        <v>31</v>
      </c>
      <c r="D66" s="17">
        <v>2825</v>
      </c>
      <c r="E66" s="17">
        <v>2800</v>
      </c>
      <c r="F66" s="17">
        <v>2880</v>
      </c>
      <c r="G66" s="15">
        <v>2830</v>
      </c>
      <c r="H66" s="18">
        <f t="shared" si="16"/>
        <v>35.398230088495573</v>
      </c>
      <c r="I66" s="19">
        <f t="shared" si="17"/>
        <v>176.99115044247787</v>
      </c>
      <c r="J66" s="20" t="s">
        <v>32</v>
      </c>
      <c r="K66"/>
    </row>
    <row r="67" spans="1:11">
      <c r="A67" s="21">
        <v>45615</v>
      </c>
      <c r="B67" s="16" t="s">
        <v>109</v>
      </c>
      <c r="C67" s="14" t="s">
        <v>31</v>
      </c>
      <c r="D67" s="17">
        <v>823</v>
      </c>
      <c r="E67" s="17">
        <v>815</v>
      </c>
      <c r="F67" s="17">
        <v>840</v>
      </c>
      <c r="G67" s="15">
        <v>824</v>
      </c>
      <c r="H67" s="18">
        <f t="shared" si="16"/>
        <v>121.50668286755771</v>
      </c>
      <c r="I67" s="19">
        <f t="shared" si="17"/>
        <v>121.50668286755771</v>
      </c>
      <c r="J67" s="20" t="s">
        <v>32</v>
      </c>
      <c r="K67"/>
    </row>
    <row r="68" spans="1:11">
      <c r="A68" s="21">
        <v>45617</v>
      </c>
      <c r="B68" s="16" t="s">
        <v>233</v>
      </c>
      <c r="C68" s="14" t="s">
        <v>29</v>
      </c>
      <c r="D68" s="15">
        <v>1766</v>
      </c>
      <c r="E68" s="15">
        <v>1750</v>
      </c>
      <c r="F68" s="15">
        <v>1796</v>
      </c>
      <c r="G68" s="15">
        <v>1782</v>
      </c>
      <c r="H68" s="18">
        <f>100000/D68</f>
        <v>56.625141562853905</v>
      </c>
      <c r="I68" s="19">
        <f>+H68*(G68-D68)</f>
        <v>906.00226500566248</v>
      </c>
      <c r="J68" s="20" t="s">
        <v>30</v>
      </c>
      <c r="K68"/>
    </row>
    <row r="69" spans="1:11">
      <c r="A69" s="21">
        <v>45617</v>
      </c>
      <c r="B69" s="16" t="s">
        <v>234</v>
      </c>
      <c r="C69" s="14" t="s">
        <v>34</v>
      </c>
      <c r="D69" s="14">
        <v>62.8</v>
      </c>
      <c r="E69" s="17">
        <v>63.5</v>
      </c>
      <c r="F69" s="17">
        <v>61</v>
      </c>
      <c r="G69" s="15">
        <v>63.5</v>
      </c>
      <c r="H69" s="18">
        <f t="shared" ref="H69:H72" si="18">100000/D69</f>
        <v>1592.3566878980891</v>
      </c>
      <c r="I69" s="19">
        <f>+H69*(D69-G69)</f>
        <v>-1114.6496815286669</v>
      </c>
      <c r="J69" s="20" t="s">
        <v>37</v>
      </c>
      <c r="K69"/>
    </row>
    <row r="70" spans="1:11">
      <c r="A70" s="21">
        <v>45617</v>
      </c>
      <c r="B70" s="16" t="s">
        <v>235</v>
      </c>
      <c r="C70" s="14" t="s">
        <v>34</v>
      </c>
      <c r="D70" s="17">
        <v>149</v>
      </c>
      <c r="E70" s="17">
        <v>150.5</v>
      </c>
      <c r="F70" s="17">
        <v>146</v>
      </c>
      <c r="G70" s="15">
        <v>150.5</v>
      </c>
      <c r="H70" s="18">
        <f t="shared" si="18"/>
        <v>671.14093959731542</v>
      </c>
      <c r="I70" s="19">
        <f>+H70*(D70-G70)</f>
        <v>-1006.7114093959731</v>
      </c>
      <c r="J70" s="20" t="s">
        <v>37</v>
      </c>
      <c r="K70"/>
    </row>
    <row r="71" spans="1:11">
      <c r="A71" s="21">
        <v>45617</v>
      </c>
      <c r="B71" s="16" t="s">
        <v>42</v>
      </c>
      <c r="C71" s="14" t="s">
        <v>31</v>
      </c>
      <c r="D71" s="17">
        <v>15110</v>
      </c>
      <c r="E71" s="17">
        <v>14980</v>
      </c>
      <c r="F71" s="17">
        <v>15400</v>
      </c>
      <c r="G71" s="15">
        <v>15250</v>
      </c>
      <c r="H71" s="18">
        <f t="shared" si="18"/>
        <v>6.6181336863004629</v>
      </c>
      <c r="I71" s="19">
        <f t="shared" ref="I71:I72" si="19">+H71*(G71-D71)</f>
        <v>926.53871608206487</v>
      </c>
      <c r="J71" s="20" t="s">
        <v>30</v>
      </c>
      <c r="K71"/>
    </row>
    <row r="72" spans="1:11">
      <c r="A72" s="21">
        <v>45617</v>
      </c>
      <c r="B72" s="16" t="s">
        <v>48</v>
      </c>
      <c r="C72" s="14" t="s">
        <v>31</v>
      </c>
      <c r="D72" s="17">
        <v>251</v>
      </c>
      <c r="E72" s="17">
        <v>248.5</v>
      </c>
      <c r="F72" s="17">
        <v>256</v>
      </c>
      <c r="G72" s="15">
        <v>253.5</v>
      </c>
      <c r="H72" s="18">
        <f t="shared" si="18"/>
        <v>398.40637450199205</v>
      </c>
      <c r="I72" s="19">
        <f t="shared" si="19"/>
        <v>996.01593625498015</v>
      </c>
      <c r="J72" s="20" t="s">
        <v>30</v>
      </c>
      <c r="K72"/>
    </row>
    <row r="73" spans="1:11">
      <c r="A73" s="21">
        <v>45618</v>
      </c>
      <c r="B73" s="16" t="s">
        <v>220</v>
      </c>
      <c r="C73" s="14" t="s">
        <v>29</v>
      </c>
      <c r="D73" s="15">
        <v>868</v>
      </c>
      <c r="E73" s="15">
        <v>860</v>
      </c>
      <c r="F73" s="15">
        <v>890</v>
      </c>
      <c r="G73" s="15">
        <v>877</v>
      </c>
      <c r="H73" s="18">
        <f>100000/D73</f>
        <v>115.2073732718894</v>
      </c>
      <c r="I73" s="19">
        <f>+H73*(G73-D73)</f>
        <v>1036.8663594470045</v>
      </c>
      <c r="J73" s="20" t="s">
        <v>30</v>
      </c>
      <c r="K73"/>
    </row>
    <row r="74" spans="1:11">
      <c r="A74" s="21">
        <v>45618</v>
      </c>
      <c r="B74" s="16" t="s">
        <v>246</v>
      </c>
      <c r="C74" s="14" t="s">
        <v>31</v>
      </c>
      <c r="D74" s="14">
        <v>495</v>
      </c>
      <c r="E74" s="17">
        <v>490</v>
      </c>
      <c r="F74" s="17">
        <v>505</v>
      </c>
      <c r="G74" s="15">
        <v>500</v>
      </c>
      <c r="H74" s="18">
        <f t="shared" ref="H74:H79" si="20">100000/D74</f>
        <v>202.02020202020202</v>
      </c>
      <c r="I74" s="19">
        <f>+H74*(G74-D74)</f>
        <v>1010.1010101010102</v>
      </c>
      <c r="J74" s="20" t="s">
        <v>30</v>
      </c>
      <c r="K74"/>
    </row>
    <row r="75" spans="1:11">
      <c r="A75" s="21">
        <v>45618</v>
      </c>
      <c r="B75" s="16" t="s">
        <v>247</v>
      </c>
      <c r="C75" s="14" t="s">
        <v>31</v>
      </c>
      <c r="D75" s="17">
        <v>11530</v>
      </c>
      <c r="E75" s="17">
        <v>11390</v>
      </c>
      <c r="F75" s="17">
        <v>11750</v>
      </c>
      <c r="G75" s="15">
        <v>11535</v>
      </c>
      <c r="H75" s="18">
        <f t="shared" si="20"/>
        <v>8.6730268863833473</v>
      </c>
      <c r="I75" s="19">
        <f t="shared" ref="I75:I79" si="21">+H75*(G75-D75)</f>
        <v>43.365134431916736</v>
      </c>
      <c r="J75" s="20" t="s">
        <v>32</v>
      </c>
      <c r="K75"/>
    </row>
    <row r="76" spans="1:11">
      <c r="A76" s="21">
        <v>45618</v>
      </c>
      <c r="B76" s="16" t="s">
        <v>248</v>
      </c>
      <c r="C76" s="14" t="s">
        <v>31</v>
      </c>
      <c r="D76" s="17">
        <v>1312</v>
      </c>
      <c r="E76" s="17">
        <v>1299</v>
      </c>
      <c r="F76" s="17">
        <v>1340</v>
      </c>
      <c r="G76" s="15">
        <v>1299</v>
      </c>
      <c r="H76" s="18">
        <f t="shared" si="20"/>
        <v>76.219512195121951</v>
      </c>
      <c r="I76" s="19">
        <f t="shared" si="21"/>
        <v>-990.85365853658539</v>
      </c>
      <c r="J76" s="20" t="s">
        <v>37</v>
      </c>
      <c r="K76"/>
    </row>
    <row r="77" spans="1:11">
      <c r="A77" s="21">
        <v>45618</v>
      </c>
      <c r="B77" s="16" t="s">
        <v>249</v>
      </c>
      <c r="C77" s="14" t="s">
        <v>31</v>
      </c>
      <c r="D77" s="17">
        <v>1070</v>
      </c>
      <c r="E77" s="17">
        <v>1060</v>
      </c>
      <c r="F77" s="17">
        <v>1090</v>
      </c>
      <c r="G77" s="15">
        <v>1084</v>
      </c>
      <c r="H77" s="18">
        <f t="shared" si="20"/>
        <v>93.45794392523365</v>
      </c>
      <c r="I77" s="19">
        <f t="shared" si="21"/>
        <v>1308.4112149532712</v>
      </c>
      <c r="J77" s="20" t="s">
        <v>30</v>
      </c>
      <c r="K77"/>
    </row>
    <row r="78" spans="1:11">
      <c r="A78" s="21">
        <v>45618</v>
      </c>
      <c r="B78" s="16" t="s">
        <v>250</v>
      </c>
      <c r="C78" s="14" t="s">
        <v>31</v>
      </c>
      <c r="D78" s="17">
        <v>234.71</v>
      </c>
      <c r="E78" s="17">
        <v>232.4</v>
      </c>
      <c r="F78" s="17">
        <v>239.5</v>
      </c>
      <c r="G78" s="15">
        <v>235</v>
      </c>
      <c r="H78" s="18">
        <f t="shared" si="20"/>
        <v>426.05768821098377</v>
      </c>
      <c r="I78" s="19">
        <f t="shared" si="21"/>
        <v>123.5567295811819</v>
      </c>
      <c r="J78" s="20" t="s">
        <v>38</v>
      </c>
      <c r="K78"/>
    </row>
    <row r="79" spans="1:11">
      <c r="A79" s="21">
        <v>45618</v>
      </c>
      <c r="B79" s="16" t="s">
        <v>76</v>
      </c>
      <c r="C79" s="14" t="s">
        <v>31</v>
      </c>
      <c r="D79" s="17">
        <v>506</v>
      </c>
      <c r="E79" s="17">
        <v>501</v>
      </c>
      <c r="F79" s="17">
        <v>515</v>
      </c>
      <c r="G79" s="15">
        <v>506.5</v>
      </c>
      <c r="H79" s="18">
        <f t="shared" si="20"/>
        <v>197.62845849802372</v>
      </c>
      <c r="I79" s="19">
        <f t="shared" si="21"/>
        <v>98.814229249011859</v>
      </c>
      <c r="J79" s="20" t="s">
        <v>32</v>
      </c>
      <c r="K79"/>
    </row>
    <row r="80" spans="1:11">
      <c r="A80" s="21">
        <v>45621</v>
      </c>
      <c r="B80" s="16" t="s">
        <v>264</v>
      </c>
      <c r="C80" s="14" t="s">
        <v>29</v>
      </c>
      <c r="D80" s="15">
        <v>292</v>
      </c>
      <c r="E80" s="15">
        <v>289</v>
      </c>
      <c r="F80" s="15">
        <v>299</v>
      </c>
      <c r="G80" s="15">
        <v>296</v>
      </c>
      <c r="H80" s="18">
        <f>100000/D80</f>
        <v>342.46575342465752</v>
      </c>
      <c r="I80" s="19">
        <f>+H80*(G80-D80)</f>
        <v>1369.8630136986301</v>
      </c>
      <c r="J80" s="20" t="s">
        <v>30</v>
      </c>
      <c r="K80"/>
    </row>
    <row r="81" spans="1:11">
      <c r="A81" s="21">
        <v>45621</v>
      </c>
      <c r="B81" s="16" t="s">
        <v>265</v>
      </c>
      <c r="C81" s="14" t="s">
        <v>31</v>
      </c>
      <c r="D81" s="14">
        <v>572</v>
      </c>
      <c r="E81" s="17">
        <v>566</v>
      </c>
      <c r="F81" s="17">
        <v>584</v>
      </c>
      <c r="G81" s="15">
        <v>584</v>
      </c>
      <c r="H81" s="18">
        <f t="shared" ref="H81:H86" si="22">100000/D81</f>
        <v>174.82517482517483</v>
      </c>
      <c r="I81" s="19">
        <f>+H81*(G81-D81)</f>
        <v>2097.9020979020979</v>
      </c>
      <c r="J81" s="20" t="s">
        <v>30</v>
      </c>
      <c r="K81"/>
    </row>
    <row r="82" spans="1:11">
      <c r="A82" s="21">
        <v>45621</v>
      </c>
      <c r="B82" s="16" t="s">
        <v>266</v>
      </c>
      <c r="C82" s="14" t="s">
        <v>31</v>
      </c>
      <c r="D82" s="17">
        <v>119.45</v>
      </c>
      <c r="E82" s="17">
        <v>118</v>
      </c>
      <c r="F82" s="17">
        <v>123</v>
      </c>
      <c r="G82" s="15">
        <v>121.3</v>
      </c>
      <c r="H82" s="18">
        <f t="shared" si="22"/>
        <v>837.17036416910844</v>
      </c>
      <c r="I82" s="19">
        <f t="shared" ref="I82:I86" si="23">+H82*(G82-D82)</f>
        <v>1548.7651737128458</v>
      </c>
      <c r="J82" s="20" t="s">
        <v>30</v>
      </c>
      <c r="K82"/>
    </row>
    <row r="83" spans="1:11">
      <c r="A83" s="21">
        <v>45621</v>
      </c>
      <c r="B83" s="16" t="s">
        <v>267</v>
      </c>
      <c r="C83" s="14" t="s">
        <v>31</v>
      </c>
      <c r="D83" s="17">
        <v>548</v>
      </c>
      <c r="E83" s="17">
        <v>543</v>
      </c>
      <c r="F83" s="17">
        <v>560</v>
      </c>
      <c r="G83" s="15">
        <v>555</v>
      </c>
      <c r="H83" s="18">
        <f t="shared" si="22"/>
        <v>182.48175182481751</v>
      </c>
      <c r="I83" s="19">
        <f t="shared" si="23"/>
        <v>1277.3722627737225</v>
      </c>
      <c r="J83" s="20" t="s">
        <v>30</v>
      </c>
      <c r="K83"/>
    </row>
    <row r="84" spans="1:11">
      <c r="A84" s="21">
        <v>45621</v>
      </c>
      <c r="B84" s="16" t="s">
        <v>268</v>
      </c>
      <c r="C84" s="14" t="s">
        <v>31</v>
      </c>
      <c r="D84" s="17">
        <v>12280</v>
      </c>
      <c r="E84" s="17">
        <v>12150</v>
      </c>
      <c r="F84" s="17">
        <v>12450</v>
      </c>
      <c r="G84" s="15">
        <v>12150</v>
      </c>
      <c r="H84" s="18">
        <f t="shared" si="22"/>
        <v>8.1433224755700326</v>
      </c>
      <c r="I84" s="19">
        <f t="shared" si="23"/>
        <v>-1058.6319218241042</v>
      </c>
      <c r="J84" s="20" t="s">
        <v>37</v>
      </c>
      <c r="K84"/>
    </row>
    <row r="85" spans="1:11">
      <c r="A85" s="21">
        <v>45621</v>
      </c>
      <c r="B85" s="16" t="s">
        <v>39</v>
      </c>
      <c r="C85" s="14" t="s">
        <v>31</v>
      </c>
      <c r="D85" s="17">
        <v>4942</v>
      </c>
      <c r="E85" s="17">
        <v>4900</v>
      </c>
      <c r="F85" s="17">
        <v>5030</v>
      </c>
      <c r="G85" s="15">
        <v>4900</v>
      </c>
      <c r="H85" s="18">
        <f t="shared" si="22"/>
        <v>20.234722784297855</v>
      </c>
      <c r="I85" s="19">
        <f t="shared" si="23"/>
        <v>-849.85835694050991</v>
      </c>
      <c r="J85" s="20" t="s">
        <v>37</v>
      </c>
      <c r="K85"/>
    </row>
    <row r="86" spans="1:11">
      <c r="A86" s="21">
        <v>45621</v>
      </c>
      <c r="B86" s="16" t="s">
        <v>246</v>
      </c>
      <c r="C86" s="14" t="s">
        <v>31</v>
      </c>
      <c r="D86" s="17">
        <v>533</v>
      </c>
      <c r="E86" s="17">
        <v>528</v>
      </c>
      <c r="F86" s="17">
        <v>544</v>
      </c>
      <c r="G86" s="15">
        <v>533</v>
      </c>
      <c r="H86" s="18">
        <f t="shared" si="22"/>
        <v>187.61726078799251</v>
      </c>
      <c r="I86" s="19">
        <f t="shared" si="23"/>
        <v>0</v>
      </c>
      <c r="J86" s="20" t="s">
        <v>32</v>
      </c>
      <c r="K86"/>
    </row>
    <row r="87" spans="1:11">
      <c r="A87" s="21">
        <v>45622</v>
      </c>
      <c r="B87" s="16" t="s">
        <v>87</v>
      </c>
      <c r="C87" s="14" t="s">
        <v>29</v>
      </c>
      <c r="D87" s="15">
        <v>6070</v>
      </c>
      <c r="E87" s="15">
        <v>6000</v>
      </c>
      <c r="F87" s="15">
        <v>6220</v>
      </c>
      <c r="G87" s="15">
        <v>6075</v>
      </c>
      <c r="H87" s="18">
        <f>100000/D87</f>
        <v>16.474464579901152</v>
      </c>
      <c r="I87" s="19">
        <f>+H87*(G87-D87)</f>
        <v>82.372322899505761</v>
      </c>
      <c r="J87" s="20" t="s">
        <v>32</v>
      </c>
      <c r="K87"/>
    </row>
    <row r="88" spans="1:11">
      <c r="A88" s="21">
        <v>45622</v>
      </c>
      <c r="B88" s="16" t="s">
        <v>43</v>
      </c>
      <c r="C88" s="14" t="s">
        <v>31</v>
      </c>
      <c r="D88" s="14">
        <v>4330</v>
      </c>
      <c r="E88" s="17">
        <v>4285</v>
      </c>
      <c r="F88" s="17">
        <v>4450</v>
      </c>
      <c r="G88" s="15">
        <v>4378</v>
      </c>
      <c r="H88" s="18">
        <f t="shared" ref="H88:H93" si="24">100000/D88</f>
        <v>23.094688221709006</v>
      </c>
      <c r="I88" s="19">
        <f>+H88*(G88-D88)</f>
        <v>1108.5450346420323</v>
      </c>
      <c r="J88" s="20" t="s">
        <v>30</v>
      </c>
      <c r="K88"/>
    </row>
    <row r="89" spans="1:11">
      <c r="A89" s="21">
        <v>45622</v>
      </c>
      <c r="B89" s="16" t="s">
        <v>44</v>
      </c>
      <c r="C89" s="14" t="s">
        <v>31</v>
      </c>
      <c r="D89" s="17">
        <v>4070</v>
      </c>
      <c r="E89" s="17">
        <v>4030</v>
      </c>
      <c r="F89" s="17">
        <v>4150</v>
      </c>
      <c r="G89" s="15">
        <v>4075</v>
      </c>
      <c r="H89" s="18">
        <f t="shared" si="24"/>
        <v>24.570024570024572</v>
      </c>
      <c r="I89" s="19">
        <f t="shared" ref="I89:I93" si="25">+H89*(G89-D89)</f>
        <v>122.85012285012286</v>
      </c>
      <c r="J89" s="20" t="s">
        <v>32</v>
      </c>
      <c r="K89"/>
    </row>
    <row r="90" spans="1:11">
      <c r="A90" s="21">
        <v>45622</v>
      </c>
      <c r="B90" s="16" t="s">
        <v>283</v>
      </c>
      <c r="C90" s="14" t="s">
        <v>31</v>
      </c>
      <c r="D90" s="17">
        <v>822</v>
      </c>
      <c r="E90" s="17">
        <v>814</v>
      </c>
      <c r="F90" s="17">
        <v>836</v>
      </c>
      <c r="G90" s="15">
        <v>814</v>
      </c>
      <c r="H90" s="18">
        <f t="shared" si="24"/>
        <v>121.65450121654501</v>
      </c>
      <c r="I90" s="19">
        <f t="shared" si="25"/>
        <v>-973.23600973236012</v>
      </c>
      <c r="J90" s="20" t="s">
        <v>37</v>
      </c>
      <c r="K90"/>
    </row>
    <row r="91" spans="1:11">
      <c r="A91" s="21">
        <v>45622</v>
      </c>
      <c r="B91" s="16" t="s">
        <v>246</v>
      </c>
      <c r="C91" s="14" t="s">
        <v>31</v>
      </c>
      <c r="D91" s="17">
        <v>538</v>
      </c>
      <c r="E91" s="17">
        <v>533</v>
      </c>
      <c r="F91" s="17">
        <v>550</v>
      </c>
      <c r="G91" s="15">
        <v>543.5</v>
      </c>
      <c r="H91" s="18">
        <f t="shared" si="24"/>
        <v>185.87360594795538</v>
      </c>
      <c r="I91" s="19">
        <f t="shared" si="25"/>
        <v>1022.3048327137546</v>
      </c>
      <c r="J91" s="20" t="s">
        <v>30</v>
      </c>
      <c r="K91"/>
    </row>
    <row r="92" spans="1:11">
      <c r="A92" s="21">
        <v>45622</v>
      </c>
      <c r="B92" s="16" t="s">
        <v>284</v>
      </c>
      <c r="C92" s="14" t="s">
        <v>31</v>
      </c>
      <c r="D92" s="17">
        <v>596</v>
      </c>
      <c r="E92" s="17">
        <v>590</v>
      </c>
      <c r="F92" s="17">
        <v>608</v>
      </c>
      <c r="G92" s="15">
        <v>596.5</v>
      </c>
      <c r="H92" s="18">
        <f t="shared" si="24"/>
        <v>167.78523489932886</v>
      </c>
      <c r="I92" s="19">
        <f t="shared" si="25"/>
        <v>83.892617449664428</v>
      </c>
      <c r="J92" s="20" t="s">
        <v>38</v>
      </c>
      <c r="K92"/>
    </row>
    <row r="93" spans="1:11">
      <c r="A93" s="21">
        <v>45622</v>
      </c>
      <c r="B93" s="16" t="s">
        <v>235</v>
      </c>
      <c r="C93" s="14" t="s">
        <v>31</v>
      </c>
      <c r="D93" s="17">
        <v>155</v>
      </c>
      <c r="E93" s="17">
        <v>153.5</v>
      </c>
      <c r="F93" s="17">
        <v>158</v>
      </c>
      <c r="G93" s="15">
        <v>155.80000000000001</v>
      </c>
      <c r="H93" s="18">
        <f t="shared" si="24"/>
        <v>645.16129032258061</v>
      </c>
      <c r="I93" s="19">
        <f t="shared" si="25"/>
        <v>516.12903225807179</v>
      </c>
      <c r="J93" s="20" t="s">
        <v>38</v>
      </c>
      <c r="K93"/>
    </row>
    <row r="94" spans="1:11">
      <c r="A94" s="21">
        <v>45623</v>
      </c>
      <c r="B94" s="16" t="s">
        <v>62</v>
      </c>
      <c r="C94" s="14" t="s">
        <v>29</v>
      </c>
      <c r="D94" s="15">
        <v>572</v>
      </c>
      <c r="E94" s="15">
        <v>566</v>
      </c>
      <c r="F94" s="15">
        <v>585</v>
      </c>
      <c r="G94" s="15">
        <v>566</v>
      </c>
      <c r="H94" s="18">
        <f>100000/D94</f>
        <v>174.82517482517483</v>
      </c>
      <c r="I94" s="19">
        <f>+H94*(G94-D94)</f>
        <v>-1048.951048951049</v>
      </c>
      <c r="J94" s="20" t="s">
        <v>37</v>
      </c>
      <c r="K94"/>
    </row>
    <row r="95" spans="1:11">
      <c r="A95" s="21">
        <v>45623</v>
      </c>
      <c r="B95" s="16" t="s">
        <v>300</v>
      </c>
      <c r="C95" s="14" t="s">
        <v>31</v>
      </c>
      <c r="D95" s="14">
        <v>7540</v>
      </c>
      <c r="E95" s="17">
        <v>7480</v>
      </c>
      <c r="F95" s="17">
        <v>7680</v>
      </c>
      <c r="G95" s="15">
        <v>7480</v>
      </c>
      <c r="H95" s="18">
        <f t="shared" ref="H95:H101" si="26">100000/D95</f>
        <v>13.262599469496021</v>
      </c>
      <c r="I95" s="19">
        <f>+H95*(G95-D95)</f>
        <v>-795.75596816976122</v>
      </c>
      <c r="J95" s="20" t="s">
        <v>37</v>
      </c>
      <c r="K95"/>
    </row>
    <row r="96" spans="1:11">
      <c r="A96" s="21">
        <v>45623</v>
      </c>
      <c r="B96" s="16" t="s">
        <v>301</v>
      </c>
      <c r="C96" s="14" t="s">
        <v>31</v>
      </c>
      <c r="D96" s="17">
        <v>1080</v>
      </c>
      <c r="E96" s="17">
        <v>1070</v>
      </c>
      <c r="F96" s="17">
        <v>1100</v>
      </c>
      <c r="G96" s="15">
        <v>1093</v>
      </c>
      <c r="H96" s="18">
        <f t="shared" si="26"/>
        <v>92.592592592592595</v>
      </c>
      <c r="I96" s="19">
        <f t="shared" ref="I96:I101" si="27">+H96*(G96-D96)</f>
        <v>1203.7037037037037</v>
      </c>
      <c r="J96" s="20" t="s">
        <v>30</v>
      </c>
      <c r="K96"/>
    </row>
    <row r="97" spans="1:11">
      <c r="A97" s="21">
        <v>45623</v>
      </c>
      <c r="B97" s="16" t="s">
        <v>302</v>
      </c>
      <c r="C97" s="14" t="s">
        <v>31</v>
      </c>
      <c r="D97" s="17">
        <v>192</v>
      </c>
      <c r="E97" s="17">
        <v>190</v>
      </c>
      <c r="F97" s="17">
        <v>197</v>
      </c>
      <c r="G97" s="15">
        <v>194.5</v>
      </c>
      <c r="H97" s="18">
        <f t="shared" si="26"/>
        <v>520.83333333333337</v>
      </c>
      <c r="I97" s="19">
        <f t="shared" si="27"/>
        <v>1302.0833333333335</v>
      </c>
      <c r="J97" s="20" t="s">
        <v>30</v>
      </c>
      <c r="K97"/>
    </row>
    <row r="98" spans="1:11">
      <c r="A98" s="21">
        <v>45623</v>
      </c>
      <c r="B98" s="16" t="s">
        <v>264</v>
      </c>
      <c r="C98" s="14" t="s">
        <v>31</v>
      </c>
      <c r="D98" s="17">
        <v>303</v>
      </c>
      <c r="E98" s="17">
        <v>300</v>
      </c>
      <c r="F98" s="17">
        <v>309</v>
      </c>
      <c r="G98" s="15">
        <v>306.2</v>
      </c>
      <c r="H98" s="18">
        <f t="shared" si="26"/>
        <v>330.03300330033005</v>
      </c>
      <c r="I98" s="19">
        <f t="shared" si="27"/>
        <v>1056.1056105610523</v>
      </c>
      <c r="J98" s="20" t="s">
        <v>30</v>
      </c>
      <c r="K98"/>
    </row>
    <row r="99" spans="1:11">
      <c r="A99" s="21">
        <v>45623</v>
      </c>
      <c r="B99" s="16" t="s">
        <v>43</v>
      </c>
      <c r="C99" s="14" t="s">
        <v>31</v>
      </c>
      <c r="D99" s="17">
        <v>4440</v>
      </c>
      <c r="E99" s="17">
        <v>4400</v>
      </c>
      <c r="F99" s="17">
        <v>4530</v>
      </c>
      <c r="G99" s="15">
        <v>4400</v>
      </c>
      <c r="H99" s="18">
        <f t="shared" si="26"/>
        <v>22.522522522522522</v>
      </c>
      <c r="I99" s="19">
        <f t="shared" si="27"/>
        <v>-900.90090090090087</v>
      </c>
      <c r="J99" s="20" t="s">
        <v>37</v>
      </c>
      <c r="K99"/>
    </row>
    <row r="100" spans="1:11">
      <c r="A100" s="21">
        <v>45623</v>
      </c>
      <c r="B100" s="16" t="s">
        <v>136</v>
      </c>
      <c r="C100" s="14" t="s">
        <v>31</v>
      </c>
      <c r="D100" s="17">
        <v>491</v>
      </c>
      <c r="E100" s="17">
        <v>486</v>
      </c>
      <c r="F100" s="17">
        <v>502</v>
      </c>
      <c r="G100" s="15">
        <v>491.5</v>
      </c>
      <c r="H100" s="18">
        <f t="shared" si="26"/>
        <v>203.66598778004072</v>
      </c>
      <c r="I100" s="19">
        <f t="shared" si="27"/>
        <v>101.83299389002036</v>
      </c>
      <c r="J100" s="20" t="s">
        <v>32</v>
      </c>
      <c r="K100"/>
    </row>
    <row r="101" spans="1:11">
      <c r="A101" s="21">
        <v>45623</v>
      </c>
      <c r="B101" s="16" t="s">
        <v>303</v>
      </c>
      <c r="C101" s="14" t="s">
        <v>31</v>
      </c>
      <c r="D101" s="17">
        <v>110.5</v>
      </c>
      <c r="E101" s="17">
        <v>109.4</v>
      </c>
      <c r="F101" s="17">
        <v>112.5</v>
      </c>
      <c r="G101" s="15">
        <v>111.7</v>
      </c>
      <c r="H101" s="18">
        <f t="shared" si="26"/>
        <v>904.97737556561083</v>
      </c>
      <c r="I101" s="19">
        <f t="shared" si="27"/>
        <v>1085.9728506787355</v>
      </c>
      <c r="J101" s="20" t="s">
        <v>30</v>
      </c>
      <c r="K101"/>
    </row>
    <row r="102" spans="1:11">
      <c r="A102" s="21">
        <v>45624</v>
      </c>
      <c r="B102" s="16" t="s">
        <v>55</v>
      </c>
      <c r="C102" s="14" t="s">
        <v>34</v>
      </c>
      <c r="D102" s="15">
        <v>777</v>
      </c>
      <c r="E102" s="15">
        <v>784</v>
      </c>
      <c r="F102" s="15">
        <v>765</v>
      </c>
      <c r="G102" s="15">
        <v>779</v>
      </c>
      <c r="H102" s="18">
        <f>100000/D102</f>
        <v>128.70012870012869</v>
      </c>
      <c r="I102" s="19">
        <f>+H102*(D102-G102)</f>
        <v>-257.40025740025737</v>
      </c>
      <c r="J102" s="20" t="s">
        <v>38</v>
      </c>
      <c r="K102"/>
    </row>
    <row r="103" spans="1:11">
      <c r="A103" s="21">
        <v>45624</v>
      </c>
      <c r="B103" s="16" t="s">
        <v>307</v>
      </c>
      <c r="C103" s="14" t="s">
        <v>34</v>
      </c>
      <c r="D103" s="14">
        <v>3220</v>
      </c>
      <c r="E103" s="17">
        <v>3250</v>
      </c>
      <c r="F103" s="17">
        <v>3180</v>
      </c>
      <c r="G103" s="15">
        <v>3215</v>
      </c>
      <c r="H103" s="18">
        <f t="shared" ref="H103:H106" si="28">100000/D103</f>
        <v>31.055900621118013</v>
      </c>
      <c r="I103" s="19">
        <f t="shared" ref="I103:I105" si="29">+H103*(D103-G103)</f>
        <v>155.27950310559007</v>
      </c>
      <c r="J103" s="20" t="s">
        <v>32</v>
      </c>
      <c r="K103"/>
    </row>
    <row r="104" spans="1:11">
      <c r="A104" s="21">
        <v>45624</v>
      </c>
      <c r="B104" s="16" t="s">
        <v>308</v>
      </c>
      <c r="C104" s="14" t="s">
        <v>34</v>
      </c>
      <c r="D104" s="17">
        <v>948</v>
      </c>
      <c r="E104" s="17">
        <v>957</v>
      </c>
      <c r="F104" s="17">
        <v>934</v>
      </c>
      <c r="G104" s="15">
        <v>942</v>
      </c>
      <c r="H104" s="18">
        <f t="shared" si="28"/>
        <v>105.48523206751055</v>
      </c>
      <c r="I104" s="19">
        <f t="shared" si="29"/>
        <v>632.91139240506334</v>
      </c>
      <c r="J104" s="20" t="s">
        <v>30</v>
      </c>
      <c r="K104"/>
    </row>
    <row r="105" spans="1:11">
      <c r="A105" s="21">
        <v>45624</v>
      </c>
      <c r="B105" s="16" t="s">
        <v>309</v>
      </c>
      <c r="C105" s="14" t="s">
        <v>34</v>
      </c>
      <c r="D105" s="17">
        <v>1426</v>
      </c>
      <c r="E105" s="17">
        <v>1440</v>
      </c>
      <c r="F105" s="17">
        <v>1400</v>
      </c>
      <c r="G105" s="15">
        <v>1408</v>
      </c>
      <c r="H105" s="18">
        <f t="shared" si="28"/>
        <v>70.126227208976161</v>
      </c>
      <c r="I105" s="19">
        <f t="shared" si="29"/>
        <v>1262.2720897615709</v>
      </c>
      <c r="J105" s="20" t="s">
        <v>30</v>
      </c>
      <c r="K105"/>
    </row>
    <row r="106" spans="1:11">
      <c r="A106" s="21">
        <v>45624</v>
      </c>
      <c r="B106" s="16" t="s">
        <v>310</v>
      </c>
      <c r="C106" s="14" t="s">
        <v>34</v>
      </c>
      <c r="D106" s="17">
        <v>2870</v>
      </c>
      <c r="E106" s="17">
        <v>2900</v>
      </c>
      <c r="F106" s="17">
        <v>2800</v>
      </c>
      <c r="G106" s="15">
        <v>2882</v>
      </c>
      <c r="H106" s="18">
        <f t="shared" si="28"/>
        <v>34.843205574912893</v>
      </c>
      <c r="I106" s="19">
        <f>+H106*(D106-G106)</f>
        <v>-418.11846689895469</v>
      </c>
      <c r="J106" s="20" t="s">
        <v>38</v>
      </c>
      <c r="K106"/>
    </row>
    <row r="107" spans="1:11">
      <c r="A107" s="21">
        <v>45625</v>
      </c>
      <c r="B107" s="16" t="s">
        <v>313</v>
      </c>
      <c r="C107" s="14" t="s">
        <v>31</v>
      </c>
      <c r="D107" s="15">
        <v>933</v>
      </c>
      <c r="E107" s="15">
        <v>921.5</v>
      </c>
      <c r="F107" s="15">
        <v>951</v>
      </c>
      <c r="G107" s="15">
        <v>941.75</v>
      </c>
      <c r="H107" s="18">
        <f>100000/D107</f>
        <v>107.18113612004288</v>
      </c>
      <c r="I107" s="19">
        <f t="shared" ref="I107:I114" si="30">(G107-D107)*H107</f>
        <v>937.83494105037516</v>
      </c>
      <c r="J107" s="20" t="s">
        <v>30</v>
      </c>
      <c r="K107"/>
    </row>
    <row r="108" spans="1:11">
      <c r="A108" s="21">
        <v>45625</v>
      </c>
      <c r="B108" s="16" t="s">
        <v>108</v>
      </c>
      <c r="C108" s="14" t="s">
        <v>31</v>
      </c>
      <c r="D108" s="14">
        <v>627</v>
      </c>
      <c r="E108" s="17">
        <v>617</v>
      </c>
      <c r="F108" s="17">
        <v>644</v>
      </c>
      <c r="G108" s="15">
        <v>631.9</v>
      </c>
      <c r="H108" s="18">
        <f t="shared" ref="H108:H114" si="31">100000/D108</f>
        <v>159.48963317384371</v>
      </c>
      <c r="I108" s="19">
        <f t="shared" si="30"/>
        <v>781.49920255183054</v>
      </c>
      <c r="J108" s="20" t="s">
        <v>30</v>
      </c>
      <c r="K108"/>
    </row>
    <row r="109" spans="1:11">
      <c r="A109" s="21">
        <v>45625</v>
      </c>
      <c r="B109" s="16" t="s">
        <v>314</v>
      </c>
      <c r="C109" s="14" t="s">
        <v>31</v>
      </c>
      <c r="D109" s="17">
        <v>7216</v>
      </c>
      <c r="E109" s="17">
        <v>7165</v>
      </c>
      <c r="F109" s="17">
        <v>7300</v>
      </c>
      <c r="G109" s="15">
        <v>7284</v>
      </c>
      <c r="H109" s="18">
        <f t="shared" si="31"/>
        <v>13.858093126385809</v>
      </c>
      <c r="I109" s="19">
        <f t="shared" si="30"/>
        <v>942.35033259423494</v>
      </c>
      <c r="J109" s="20" t="s">
        <v>30</v>
      </c>
      <c r="K109"/>
    </row>
    <row r="110" spans="1:11">
      <c r="A110" s="21">
        <v>45625</v>
      </c>
      <c r="B110" s="16" t="s">
        <v>315</v>
      </c>
      <c r="C110" s="14" t="s">
        <v>31</v>
      </c>
      <c r="D110" s="17">
        <v>2174</v>
      </c>
      <c r="E110" s="17">
        <v>2140</v>
      </c>
      <c r="F110" s="17">
        <v>2215</v>
      </c>
      <c r="G110" s="15">
        <v>2194.4</v>
      </c>
      <c r="H110" s="18">
        <f t="shared" si="31"/>
        <v>45.998160073597056</v>
      </c>
      <c r="I110" s="19">
        <f t="shared" si="30"/>
        <v>938.36246550138412</v>
      </c>
      <c r="J110" s="20" t="s">
        <v>30</v>
      </c>
      <c r="K110"/>
    </row>
    <row r="111" spans="1:11">
      <c r="A111" s="21">
        <v>45625</v>
      </c>
      <c r="B111" s="16" t="s">
        <v>316</v>
      </c>
      <c r="C111" s="14" t="s">
        <v>31</v>
      </c>
      <c r="D111" s="17">
        <v>177</v>
      </c>
      <c r="E111" s="17">
        <v>174.7</v>
      </c>
      <c r="F111" s="17">
        <v>182</v>
      </c>
      <c r="G111" s="15">
        <v>179</v>
      </c>
      <c r="H111" s="18">
        <f t="shared" si="31"/>
        <v>564.9717514124294</v>
      </c>
      <c r="I111" s="19">
        <f t="shared" si="30"/>
        <v>1129.9435028248588</v>
      </c>
      <c r="J111" s="20" t="s">
        <v>30</v>
      </c>
      <c r="K111"/>
    </row>
    <row r="112" spans="1:11">
      <c r="A112" s="21">
        <v>45625</v>
      </c>
      <c r="B112" s="16" t="s">
        <v>317</v>
      </c>
      <c r="C112" s="14" t="s">
        <v>31</v>
      </c>
      <c r="D112" s="17">
        <v>1575</v>
      </c>
      <c r="E112" s="17">
        <v>1553</v>
      </c>
      <c r="F112" s="17">
        <v>1605</v>
      </c>
      <c r="G112" s="15">
        <v>1566</v>
      </c>
      <c r="H112" s="18">
        <f t="shared" si="31"/>
        <v>63.492063492063494</v>
      </c>
      <c r="I112" s="19">
        <f t="shared" si="30"/>
        <v>-571.42857142857144</v>
      </c>
      <c r="J112" s="20" t="s">
        <v>107</v>
      </c>
      <c r="K112"/>
    </row>
    <row r="113" spans="1:11">
      <c r="A113" s="21">
        <v>45625</v>
      </c>
      <c r="B113" s="16" t="s">
        <v>318</v>
      </c>
      <c r="C113" s="14" t="s">
        <v>31</v>
      </c>
      <c r="D113" s="17">
        <v>988</v>
      </c>
      <c r="E113" s="17">
        <v>974</v>
      </c>
      <c r="F113" s="17">
        <v>1004</v>
      </c>
      <c r="G113" s="15">
        <v>985</v>
      </c>
      <c r="H113" s="18">
        <f t="shared" si="31"/>
        <v>101.21457489878543</v>
      </c>
      <c r="I113" s="19">
        <f t="shared" si="30"/>
        <v>-303.64372469635629</v>
      </c>
      <c r="J113" s="20" t="s">
        <v>107</v>
      </c>
      <c r="K113"/>
    </row>
    <row r="114" spans="1:11">
      <c r="A114" s="21">
        <v>45625</v>
      </c>
      <c r="B114" s="16" t="s">
        <v>319</v>
      </c>
      <c r="C114" s="14" t="s">
        <v>31</v>
      </c>
      <c r="D114" s="17">
        <v>787</v>
      </c>
      <c r="E114" s="17">
        <v>780</v>
      </c>
      <c r="F114" s="17">
        <v>999</v>
      </c>
      <c r="G114" s="15">
        <v>780</v>
      </c>
      <c r="H114" s="18">
        <f t="shared" si="31"/>
        <v>127.06480304955528</v>
      </c>
      <c r="I114" s="19">
        <f t="shared" si="30"/>
        <v>-889.45362134688696</v>
      </c>
      <c r="J114" s="20" t="s">
        <v>37</v>
      </c>
      <c r="K114"/>
    </row>
    <row r="115" spans="1:11">
      <c r="A115" s="50" t="s">
        <v>11</v>
      </c>
      <c r="B115" s="51"/>
      <c r="C115" s="51"/>
      <c r="D115" s="51"/>
      <c r="E115" s="51"/>
      <c r="F115" s="51"/>
      <c r="G115" s="51"/>
      <c r="H115" s="52"/>
      <c r="I115" s="3">
        <f>SUM(I4:I114)</f>
        <v>38666.994016396042</v>
      </c>
      <c r="J115" s="1"/>
      <c r="K115" s="37"/>
    </row>
  </sheetData>
  <mergeCells count="3">
    <mergeCell ref="A1:J1"/>
    <mergeCell ref="A2:J2"/>
    <mergeCell ref="A115:H115"/>
  </mergeCells>
  <conditionalFormatting sqref="I115">
    <cfRule type="cellIs" dxfId="2" priority="1" stopIfTrue="1" operator="lessThanOr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5"/>
  <sheetViews>
    <sheetView tabSelected="1" workbookViewId="0">
      <selection activeCell="M16" sqref="M16"/>
    </sheetView>
  </sheetViews>
  <sheetFormatPr defaultRowHeight="14.4"/>
  <cols>
    <col min="1" max="1" width="9.6640625" bestFit="1" customWidth="1"/>
    <col min="2" max="2" width="20.109375" style="8" bestFit="1" customWidth="1"/>
    <col min="3" max="3" width="25.5546875" customWidth="1"/>
    <col min="4" max="4" width="8.21875" bestFit="1" customWidth="1"/>
    <col min="10" max="10" width="15.88671875" customWidth="1"/>
    <col min="12" max="12" width="16.21875" bestFit="1" customWidth="1"/>
    <col min="13" max="13" width="10.33203125" customWidth="1"/>
    <col min="14" max="14" width="13.6640625" customWidth="1"/>
    <col min="15" max="15" width="14" customWidth="1"/>
    <col min="16" max="16" width="13.44140625" customWidth="1"/>
  </cols>
  <sheetData>
    <row r="1" spans="1:15" ht="20.399999999999999" customHeight="1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</row>
    <row r="2" spans="1:15" ht="18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4"/>
    </row>
    <row r="3" spans="1:15" ht="28.8">
      <c r="A3" s="9" t="s">
        <v>1</v>
      </c>
      <c r="B3" s="10" t="s">
        <v>14</v>
      </c>
      <c r="C3" s="10" t="s">
        <v>2</v>
      </c>
      <c r="D3" s="10" t="s">
        <v>3</v>
      </c>
      <c r="E3" s="10" t="s">
        <v>4</v>
      </c>
      <c r="F3" s="10" t="s">
        <v>6</v>
      </c>
      <c r="G3" s="10" t="s">
        <v>5</v>
      </c>
      <c r="H3" s="10" t="s">
        <v>15</v>
      </c>
      <c r="I3" s="10" t="s">
        <v>16</v>
      </c>
      <c r="J3" s="10" t="s">
        <v>10</v>
      </c>
      <c r="L3" s="24" t="s">
        <v>19</v>
      </c>
      <c r="M3" s="25" t="s">
        <v>20</v>
      </c>
      <c r="N3" s="25" t="s">
        <v>21</v>
      </c>
      <c r="O3" s="25" t="s">
        <v>22</v>
      </c>
    </row>
    <row r="4" spans="1:15">
      <c r="A4" s="21">
        <v>45601</v>
      </c>
      <c r="B4" s="14" t="s">
        <v>33</v>
      </c>
      <c r="C4" s="2" t="s">
        <v>50</v>
      </c>
      <c r="D4" s="2" t="s">
        <v>29</v>
      </c>
      <c r="E4" s="40">
        <v>364</v>
      </c>
      <c r="F4" s="5">
        <v>346</v>
      </c>
      <c r="G4" s="41">
        <v>390</v>
      </c>
      <c r="H4" s="5">
        <v>373.6</v>
      </c>
      <c r="I4" s="19">
        <f t="shared" ref="I4:I15" si="0">+(50000/E4)*(H4-E4)</f>
        <v>1318.681318681322</v>
      </c>
      <c r="J4" s="17" t="s">
        <v>30</v>
      </c>
      <c r="L4" s="22" t="s">
        <v>23</v>
      </c>
      <c r="M4" s="23">
        <v>38</v>
      </c>
      <c r="N4" s="23">
        <v>51657</v>
      </c>
      <c r="O4" s="26">
        <f>M4/M7</f>
        <v>0.74509803921568629</v>
      </c>
    </row>
    <row r="5" spans="1:15">
      <c r="A5" s="21">
        <v>45601</v>
      </c>
      <c r="B5" s="14" t="s">
        <v>33</v>
      </c>
      <c r="C5" s="2" t="s">
        <v>48</v>
      </c>
      <c r="D5" s="2" t="s">
        <v>31</v>
      </c>
      <c r="E5" s="40">
        <v>235.4</v>
      </c>
      <c r="F5" s="5">
        <v>227</v>
      </c>
      <c r="G5" s="41">
        <v>245</v>
      </c>
      <c r="H5" s="5">
        <v>242.6</v>
      </c>
      <c r="I5" s="19">
        <f t="shared" si="0"/>
        <v>1529.311809685639</v>
      </c>
      <c r="J5" s="17" t="s">
        <v>30</v>
      </c>
      <c r="L5" s="22" t="s">
        <v>24</v>
      </c>
      <c r="M5" s="23">
        <v>1</v>
      </c>
      <c r="N5" s="23">
        <v>0</v>
      </c>
      <c r="O5" s="26">
        <f>M5/M7</f>
        <v>1.9607843137254902E-2</v>
      </c>
    </row>
    <row r="6" spans="1:15">
      <c r="A6" s="21">
        <v>45602</v>
      </c>
      <c r="B6" s="14" t="s">
        <v>33</v>
      </c>
      <c r="C6" s="2" t="s">
        <v>54</v>
      </c>
      <c r="D6" s="2" t="s">
        <v>29</v>
      </c>
      <c r="E6" s="40">
        <v>5664</v>
      </c>
      <c r="F6" s="5">
        <v>5466</v>
      </c>
      <c r="G6" s="41">
        <v>5900</v>
      </c>
      <c r="H6" s="5">
        <v>5705</v>
      </c>
      <c r="I6" s="19">
        <f t="shared" si="0"/>
        <v>361.93502824858757</v>
      </c>
      <c r="J6" s="17" t="s">
        <v>32</v>
      </c>
      <c r="L6" s="22" t="s">
        <v>25</v>
      </c>
      <c r="M6" s="23">
        <v>12</v>
      </c>
      <c r="N6" s="23">
        <v>-22039</v>
      </c>
      <c r="O6" s="26">
        <f>M6/M7</f>
        <v>0.23529411764705882</v>
      </c>
    </row>
    <row r="7" spans="1:15">
      <c r="A7" s="21">
        <v>45602</v>
      </c>
      <c r="B7" s="14" t="s">
        <v>33</v>
      </c>
      <c r="C7" s="2" t="s">
        <v>86</v>
      </c>
      <c r="D7" s="2" t="s">
        <v>31</v>
      </c>
      <c r="E7" s="40">
        <v>2900</v>
      </c>
      <c r="F7" s="5">
        <v>2747</v>
      </c>
      <c r="G7" s="41">
        <v>3200</v>
      </c>
      <c r="H7" s="5">
        <v>2747</v>
      </c>
      <c r="I7" s="19">
        <f t="shared" si="0"/>
        <v>-2637.9310344827591</v>
      </c>
      <c r="J7" s="17" t="s">
        <v>37</v>
      </c>
      <c r="L7" s="24" t="s">
        <v>26</v>
      </c>
      <c r="M7" s="27">
        <f>SUM(M4:M6)</f>
        <v>51</v>
      </c>
      <c r="N7" s="27">
        <f>SUM(N4:N6)</f>
        <v>29618</v>
      </c>
      <c r="O7" s="28">
        <f>SUM(O4:O6)</f>
        <v>1</v>
      </c>
    </row>
    <row r="8" spans="1:15">
      <c r="A8" s="21">
        <v>45602</v>
      </c>
      <c r="B8" s="14" t="s">
        <v>33</v>
      </c>
      <c r="C8" s="2" t="s">
        <v>47</v>
      </c>
      <c r="D8" s="2" t="s">
        <v>31</v>
      </c>
      <c r="E8" s="40">
        <v>145</v>
      </c>
      <c r="F8" s="5">
        <v>138</v>
      </c>
      <c r="G8" s="41">
        <v>145</v>
      </c>
      <c r="H8" s="5">
        <v>149.6</v>
      </c>
      <c r="I8" s="19">
        <f t="shared" si="0"/>
        <v>1586.2068965517224</v>
      </c>
      <c r="J8" s="17" t="s">
        <v>30</v>
      </c>
    </row>
    <row r="9" spans="1:15">
      <c r="A9" s="21">
        <v>45602</v>
      </c>
      <c r="B9" s="14" t="s">
        <v>33</v>
      </c>
      <c r="C9" s="2" t="s">
        <v>87</v>
      </c>
      <c r="D9" s="2" t="s">
        <v>31</v>
      </c>
      <c r="E9" s="40">
        <v>5710</v>
      </c>
      <c r="F9" s="5">
        <v>5368</v>
      </c>
      <c r="G9" s="41">
        <v>6200</v>
      </c>
      <c r="H9" s="4">
        <v>5848</v>
      </c>
      <c r="I9" s="19">
        <f t="shared" si="0"/>
        <v>1208.4063047285465</v>
      </c>
      <c r="J9" s="17" t="s">
        <v>30</v>
      </c>
      <c r="L9" s="32"/>
      <c r="M9" s="33"/>
      <c r="N9" s="33"/>
    </row>
    <row r="10" spans="1:15">
      <c r="A10" s="21">
        <v>45602</v>
      </c>
      <c r="B10" s="14" t="s">
        <v>33</v>
      </c>
      <c r="C10" s="2" t="s">
        <v>88</v>
      </c>
      <c r="D10" s="2" t="s">
        <v>31</v>
      </c>
      <c r="E10" s="40">
        <v>7800</v>
      </c>
      <c r="F10" s="5">
        <v>7620</v>
      </c>
      <c r="G10" s="41">
        <v>8100</v>
      </c>
      <c r="H10" s="4">
        <v>8030</v>
      </c>
      <c r="I10" s="19">
        <f t="shared" si="0"/>
        <v>1474.3589743589744</v>
      </c>
      <c r="J10" s="17" t="s">
        <v>30</v>
      </c>
    </row>
    <row r="11" spans="1:15">
      <c r="A11" s="21">
        <v>45602</v>
      </c>
      <c r="B11" s="14" t="s">
        <v>33</v>
      </c>
      <c r="C11" s="2" t="s">
        <v>41</v>
      </c>
      <c r="D11" s="2" t="s">
        <v>31</v>
      </c>
      <c r="E11" s="40">
        <v>1760</v>
      </c>
      <c r="F11" s="5">
        <v>1688</v>
      </c>
      <c r="G11" s="41">
        <v>1890</v>
      </c>
      <c r="H11" s="4">
        <v>1688</v>
      </c>
      <c r="I11" s="19">
        <f t="shared" si="0"/>
        <v>-2045.4545454545455</v>
      </c>
      <c r="J11" s="17" t="s">
        <v>37</v>
      </c>
      <c r="L11" t="s">
        <v>36</v>
      </c>
    </row>
    <row r="12" spans="1:15">
      <c r="A12" s="21">
        <v>45602</v>
      </c>
      <c r="B12" s="14" t="s">
        <v>33</v>
      </c>
      <c r="C12" s="2" t="s">
        <v>51</v>
      </c>
      <c r="D12" s="2" t="s">
        <v>31</v>
      </c>
      <c r="E12" s="40">
        <v>6250</v>
      </c>
      <c r="F12" s="5">
        <v>6050</v>
      </c>
      <c r="G12" s="41">
        <v>6550</v>
      </c>
      <c r="H12" s="4">
        <v>6050</v>
      </c>
      <c r="I12" s="19">
        <f t="shared" si="0"/>
        <v>-1600</v>
      </c>
      <c r="J12" s="17" t="s">
        <v>37</v>
      </c>
      <c r="L12" t="s">
        <v>35</v>
      </c>
    </row>
    <row r="13" spans="1:15">
      <c r="A13" s="21">
        <v>45604</v>
      </c>
      <c r="B13" s="14" t="s">
        <v>33</v>
      </c>
      <c r="C13" s="2" t="s">
        <v>125</v>
      </c>
      <c r="D13" s="2" t="s">
        <v>29</v>
      </c>
      <c r="E13" s="40">
        <v>472.5</v>
      </c>
      <c r="F13" s="5">
        <v>452</v>
      </c>
      <c r="G13" s="41">
        <v>500</v>
      </c>
      <c r="H13" s="4">
        <v>452</v>
      </c>
      <c r="I13" s="19">
        <f t="shared" si="0"/>
        <v>-2169.3121693121693</v>
      </c>
      <c r="J13" s="17" t="s">
        <v>37</v>
      </c>
    </row>
    <row r="14" spans="1:15">
      <c r="A14" s="21">
        <v>45604</v>
      </c>
      <c r="B14" s="14" t="s">
        <v>33</v>
      </c>
      <c r="C14" s="2" t="s">
        <v>122</v>
      </c>
      <c r="D14" s="2" t="s">
        <v>31</v>
      </c>
      <c r="E14" s="40">
        <v>1002</v>
      </c>
      <c r="F14" s="5">
        <v>940</v>
      </c>
      <c r="G14" s="41">
        <v>1090</v>
      </c>
      <c r="H14" s="4">
        <v>940</v>
      </c>
      <c r="I14" s="19">
        <f t="shared" si="0"/>
        <v>-3093.8123752495007</v>
      </c>
      <c r="J14" s="17" t="s">
        <v>37</v>
      </c>
    </row>
    <row r="15" spans="1:15">
      <c r="A15" s="21">
        <v>45608</v>
      </c>
      <c r="B15" s="14" t="s">
        <v>33</v>
      </c>
      <c r="C15" s="2" t="s">
        <v>156</v>
      </c>
      <c r="D15" s="2" t="s">
        <v>29</v>
      </c>
      <c r="E15" s="40">
        <v>2195</v>
      </c>
      <c r="F15" s="5">
        <v>2140</v>
      </c>
      <c r="G15" s="41">
        <v>2280</v>
      </c>
      <c r="H15" s="5">
        <v>2140</v>
      </c>
      <c r="I15" s="19">
        <f t="shared" si="0"/>
        <v>-1252.8473804100229</v>
      </c>
      <c r="J15" s="17" t="s">
        <v>37</v>
      </c>
    </row>
    <row r="16" spans="1:15">
      <c r="A16" s="21">
        <v>45608</v>
      </c>
      <c r="B16" s="14" t="s">
        <v>33</v>
      </c>
      <c r="C16" s="2" t="s">
        <v>157</v>
      </c>
      <c r="D16" s="2" t="s">
        <v>31</v>
      </c>
      <c r="E16" s="40">
        <v>1601</v>
      </c>
      <c r="F16" s="5">
        <v>1566</v>
      </c>
      <c r="G16" s="41">
        <v>1680</v>
      </c>
      <c r="H16" s="5">
        <v>1566</v>
      </c>
      <c r="I16" s="19">
        <f t="shared" ref="I16:I19" si="1">+(50000/E16)*(H16-E16)</f>
        <v>-1093.0668332292316</v>
      </c>
      <c r="J16" s="17" t="s">
        <v>37</v>
      </c>
    </row>
    <row r="17" spans="1:10">
      <c r="A17" s="21">
        <v>45608</v>
      </c>
      <c r="B17" s="14" t="s">
        <v>33</v>
      </c>
      <c r="C17" s="2" t="s">
        <v>64</v>
      </c>
      <c r="D17" s="2" t="s">
        <v>31</v>
      </c>
      <c r="E17" s="40">
        <v>1645</v>
      </c>
      <c r="F17" s="5">
        <v>1577</v>
      </c>
      <c r="G17" s="41">
        <v>1780</v>
      </c>
      <c r="H17" s="5">
        <v>1577</v>
      </c>
      <c r="I17" s="19">
        <f t="shared" si="1"/>
        <v>-2066.8693009118542</v>
      </c>
      <c r="J17" s="17" t="s">
        <v>37</v>
      </c>
    </row>
    <row r="18" spans="1:10">
      <c r="A18" s="21">
        <v>45610</v>
      </c>
      <c r="B18" s="14" t="s">
        <v>33</v>
      </c>
      <c r="C18" s="2" t="s">
        <v>192</v>
      </c>
      <c r="D18" s="2" t="s">
        <v>29</v>
      </c>
      <c r="E18" s="40">
        <v>808</v>
      </c>
      <c r="F18" s="5">
        <v>776</v>
      </c>
      <c r="G18" s="41">
        <v>850</v>
      </c>
      <c r="H18" s="5">
        <v>840</v>
      </c>
      <c r="I18" s="19">
        <f t="shared" si="1"/>
        <v>1980.1980198019803</v>
      </c>
      <c r="J18" s="17" t="s">
        <v>30</v>
      </c>
    </row>
    <row r="19" spans="1:10">
      <c r="A19" s="21">
        <v>45614</v>
      </c>
      <c r="B19" s="14" t="s">
        <v>33</v>
      </c>
      <c r="C19" s="2" t="s">
        <v>203</v>
      </c>
      <c r="D19" s="2" t="s">
        <v>29</v>
      </c>
      <c r="E19" s="40">
        <v>4002</v>
      </c>
      <c r="F19" s="5">
        <v>3908</v>
      </c>
      <c r="G19" s="41">
        <v>4140</v>
      </c>
      <c r="H19" s="5">
        <v>4010</v>
      </c>
      <c r="I19" s="19">
        <f t="shared" si="1"/>
        <v>99.950024987506254</v>
      </c>
      <c r="J19" s="17" t="s">
        <v>32</v>
      </c>
    </row>
    <row r="20" spans="1:10">
      <c r="A20" s="21">
        <v>45615</v>
      </c>
      <c r="B20" s="14" t="s">
        <v>33</v>
      </c>
      <c r="C20" s="2" t="s">
        <v>217</v>
      </c>
      <c r="D20" s="2" t="s">
        <v>29</v>
      </c>
      <c r="E20" s="40">
        <v>2130</v>
      </c>
      <c r="F20" s="5">
        <v>2020</v>
      </c>
      <c r="G20" s="41">
        <v>2270</v>
      </c>
      <c r="H20" s="5">
        <v>2183</v>
      </c>
      <c r="I20" s="19">
        <f t="shared" ref="I20:I23" si="2">+(50000/E20)*(H20-E20)</f>
        <v>1244.131455399061</v>
      </c>
      <c r="J20" s="17" t="s">
        <v>30</v>
      </c>
    </row>
    <row r="21" spans="1:10">
      <c r="A21" s="21">
        <v>45615</v>
      </c>
      <c r="B21" s="14" t="s">
        <v>33</v>
      </c>
      <c r="C21" s="2" t="s">
        <v>87</v>
      </c>
      <c r="D21" s="2" t="s">
        <v>31</v>
      </c>
      <c r="E21" s="40">
        <v>5772</v>
      </c>
      <c r="F21" s="5">
        <v>5595</v>
      </c>
      <c r="G21" s="41">
        <v>6050</v>
      </c>
      <c r="H21" s="4">
        <v>5916</v>
      </c>
      <c r="I21" s="19">
        <f t="shared" si="2"/>
        <v>1247.4012474012472</v>
      </c>
      <c r="J21" s="17" t="s">
        <v>30</v>
      </c>
    </row>
    <row r="22" spans="1:10">
      <c r="A22" s="21">
        <v>45615</v>
      </c>
      <c r="B22" s="14" t="s">
        <v>33</v>
      </c>
      <c r="C22" s="2" t="s">
        <v>153</v>
      </c>
      <c r="D22" s="2" t="s">
        <v>31</v>
      </c>
      <c r="E22" s="40">
        <v>209</v>
      </c>
      <c r="F22" s="5">
        <v>202.5</v>
      </c>
      <c r="G22" s="41">
        <v>221</v>
      </c>
      <c r="H22" s="4">
        <v>209</v>
      </c>
      <c r="I22" s="19">
        <f t="shared" si="2"/>
        <v>0</v>
      </c>
      <c r="J22" s="17" t="s">
        <v>32</v>
      </c>
    </row>
    <row r="23" spans="1:10">
      <c r="A23" s="21">
        <v>45615</v>
      </c>
      <c r="B23" s="14" t="s">
        <v>33</v>
      </c>
      <c r="C23" s="2" t="s">
        <v>218</v>
      </c>
      <c r="D23" s="2" t="s">
        <v>31</v>
      </c>
      <c r="E23" s="40">
        <v>2871</v>
      </c>
      <c r="F23" s="5">
        <v>2756</v>
      </c>
      <c r="G23" s="41">
        <v>3000</v>
      </c>
      <c r="H23" s="4">
        <v>3000</v>
      </c>
      <c r="I23" s="19">
        <f t="shared" si="2"/>
        <v>2246.6039707419018</v>
      </c>
      <c r="J23" s="17" t="s">
        <v>30</v>
      </c>
    </row>
    <row r="24" spans="1:10">
      <c r="A24" s="21">
        <v>45615</v>
      </c>
      <c r="B24" s="14" t="s">
        <v>33</v>
      </c>
      <c r="C24" s="2" t="s">
        <v>88</v>
      </c>
      <c r="D24" s="2" t="s">
        <v>31</v>
      </c>
      <c r="E24" s="40">
        <v>8230</v>
      </c>
      <c r="F24" s="5">
        <v>8056</v>
      </c>
      <c r="G24" s="41">
        <v>8550</v>
      </c>
      <c r="H24" s="4">
        <v>8463</v>
      </c>
      <c r="I24" s="19">
        <f t="shared" ref="I24" si="3">+(50000/E24)*(H24-E24)</f>
        <v>1415.5528554070472</v>
      </c>
      <c r="J24" s="17" t="s">
        <v>30</v>
      </c>
    </row>
    <row r="25" spans="1:10">
      <c r="A25" s="21">
        <v>45615</v>
      </c>
      <c r="B25" s="14" t="s">
        <v>33</v>
      </c>
      <c r="C25" s="2" t="s">
        <v>51</v>
      </c>
      <c r="D25" s="2" t="s">
        <v>31</v>
      </c>
      <c r="E25" s="40">
        <v>6374</v>
      </c>
      <c r="F25" s="5">
        <v>6164</v>
      </c>
      <c r="G25" s="41">
        <v>6700</v>
      </c>
      <c r="H25" s="4">
        <v>6164</v>
      </c>
      <c r="I25" s="19">
        <f t="shared" ref="I25:I26" si="4">+(50000/E25)*(H25-E25)</f>
        <v>-1647.3172262315657</v>
      </c>
      <c r="J25" s="17" t="s">
        <v>37</v>
      </c>
    </row>
    <row r="26" spans="1:10">
      <c r="A26" s="21">
        <v>45615</v>
      </c>
      <c r="B26" s="14" t="s">
        <v>33</v>
      </c>
      <c r="C26" s="2" t="s">
        <v>219</v>
      </c>
      <c r="D26" s="2" t="s">
        <v>31</v>
      </c>
      <c r="E26" s="40">
        <v>1718</v>
      </c>
      <c r="F26" s="5">
        <v>1683</v>
      </c>
      <c r="G26" s="41">
        <v>1780</v>
      </c>
      <c r="H26" s="4">
        <v>1767</v>
      </c>
      <c r="I26" s="19">
        <f t="shared" si="4"/>
        <v>1426.0768335273574</v>
      </c>
      <c r="J26" s="17" t="s">
        <v>30</v>
      </c>
    </row>
    <row r="27" spans="1:10">
      <c r="A27" s="21">
        <v>45615</v>
      </c>
      <c r="B27" s="14" t="s">
        <v>33</v>
      </c>
      <c r="C27" s="2" t="s">
        <v>220</v>
      </c>
      <c r="D27" s="2" t="s">
        <v>31</v>
      </c>
      <c r="E27" s="40">
        <v>826</v>
      </c>
      <c r="F27" s="5">
        <v>787</v>
      </c>
      <c r="G27" s="41">
        <v>880</v>
      </c>
      <c r="H27" s="4">
        <v>849</v>
      </c>
      <c r="I27" s="19">
        <f t="shared" ref="I27:I28" si="5">+(50000/E27)*(H27-E27)</f>
        <v>1392.2518159806295</v>
      </c>
      <c r="J27" s="17" t="s">
        <v>30</v>
      </c>
    </row>
    <row r="28" spans="1:10">
      <c r="A28" s="21">
        <v>45617</v>
      </c>
      <c r="B28" s="14" t="s">
        <v>33</v>
      </c>
      <c r="C28" s="2" t="s">
        <v>236</v>
      </c>
      <c r="D28" s="2" t="s">
        <v>29</v>
      </c>
      <c r="E28" s="40">
        <v>2804</v>
      </c>
      <c r="F28" s="5">
        <v>2679</v>
      </c>
      <c r="G28" s="41">
        <v>3000</v>
      </c>
      <c r="H28" s="7">
        <v>2900</v>
      </c>
      <c r="I28" s="19">
        <f t="shared" si="5"/>
        <v>1711.840228245364</v>
      </c>
      <c r="J28" s="17" t="s">
        <v>30</v>
      </c>
    </row>
    <row r="29" spans="1:10">
      <c r="A29" s="21">
        <v>45617</v>
      </c>
      <c r="B29" s="14" t="s">
        <v>33</v>
      </c>
      <c r="C29" s="2" t="s">
        <v>237</v>
      </c>
      <c r="D29" s="2" t="s">
        <v>31</v>
      </c>
      <c r="E29" s="40">
        <v>1983</v>
      </c>
      <c r="F29" s="5">
        <v>1885</v>
      </c>
      <c r="G29" s="41">
        <v>2120</v>
      </c>
      <c r="H29" s="4">
        <v>2051</v>
      </c>
      <c r="I29" s="19">
        <f t="shared" ref="I29:I35" si="6">+(50000/E29)*(H29-E29)</f>
        <v>1714.5738779626829</v>
      </c>
      <c r="J29" s="17" t="s">
        <v>30</v>
      </c>
    </row>
    <row r="30" spans="1:10">
      <c r="A30" s="21">
        <v>45617</v>
      </c>
      <c r="B30" s="14" t="s">
        <v>33</v>
      </c>
      <c r="C30" s="2" t="s">
        <v>233</v>
      </c>
      <c r="D30" s="2" t="s">
        <v>31</v>
      </c>
      <c r="E30" s="40">
        <v>1775</v>
      </c>
      <c r="F30" s="5">
        <v>1721</v>
      </c>
      <c r="G30" s="41">
        <v>1840</v>
      </c>
      <c r="H30" s="4">
        <v>1835</v>
      </c>
      <c r="I30" s="19">
        <f t="shared" si="6"/>
        <v>1690.1408450704225</v>
      </c>
      <c r="J30" s="17" t="s">
        <v>30</v>
      </c>
    </row>
    <row r="31" spans="1:10">
      <c r="A31" s="21">
        <v>45617</v>
      </c>
      <c r="B31" s="14" t="s">
        <v>33</v>
      </c>
      <c r="C31" s="2" t="s">
        <v>121</v>
      </c>
      <c r="D31" s="2" t="s">
        <v>31</v>
      </c>
      <c r="E31" s="40">
        <v>1542</v>
      </c>
      <c r="F31" s="5">
        <v>1492</v>
      </c>
      <c r="G31" s="41">
        <v>1630</v>
      </c>
      <c r="H31" s="4">
        <v>1582</v>
      </c>
      <c r="I31" s="19">
        <f t="shared" si="6"/>
        <v>1297.0168612191958</v>
      </c>
      <c r="J31" s="17" t="s">
        <v>30</v>
      </c>
    </row>
    <row r="32" spans="1:10">
      <c r="A32" s="21">
        <v>45618</v>
      </c>
      <c r="B32" s="14" t="s">
        <v>33</v>
      </c>
      <c r="C32" s="2" t="s">
        <v>251</v>
      </c>
      <c r="D32" s="2" t="s">
        <v>31</v>
      </c>
      <c r="E32" s="40">
        <v>7969</v>
      </c>
      <c r="F32" s="5">
        <v>7659</v>
      </c>
      <c r="G32" s="41">
        <v>8400</v>
      </c>
      <c r="H32" s="4">
        <v>8209</v>
      </c>
      <c r="I32" s="19">
        <f t="shared" si="6"/>
        <v>1505.8351110553394</v>
      </c>
      <c r="J32" s="17" t="s">
        <v>30</v>
      </c>
    </row>
    <row r="33" spans="1:10">
      <c r="A33" s="21">
        <v>45618</v>
      </c>
      <c r="B33" s="14" t="s">
        <v>33</v>
      </c>
      <c r="C33" s="2" t="s">
        <v>252</v>
      </c>
      <c r="D33" s="2" t="s">
        <v>31</v>
      </c>
      <c r="E33" s="40">
        <v>1280</v>
      </c>
      <c r="F33" s="5">
        <v>1253</v>
      </c>
      <c r="G33" s="41">
        <v>1330</v>
      </c>
      <c r="H33" s="4">
        <v>1297</v>
      </c>
      <c r="I33" s="19">
        <f t="shared" si="6"/>
        <v>664.0625</v>
      </c>
      <c r="J33" s="17" t="s">
        <v>32</v>
      </c>
    </row>
    <row r="34" spans="1:10">
      <c r="A34" s="21">
        <v>45618</v>
      </c>
      <c r="B34" s="14" t="s">
        <v>33</v>
      </c>
      <c r="C34" s="2" t="s">
        <v>42</v>
      </c>
      <c r="D34" s="2" t="s">
        <v>31</v>
      </c>
      <c r="E34" s="40">
        <v>15386</v>
      </c>
      <c r="F34" s="5">
        <v>14977</v>
      </c>
      <c r="G34" s="41">
        <v>15900</v>
      </c>
      <c r="H34" s="4">
        <v>15900</v>
      </c>
      <c r="I34" s="19">
        <f t="shared" si="6"/>
        <v>1670.3496685298323</v>
      </c>
      <c r="J34" s="17" t="s">
        <v>30</v>
      </c>
    </row>
    <row r="35" spans="1:10">
      <c r="A35" s="21">
        <v>45621</v>
      </c>
      <c r="B35" s="14" t="s">
        <v>33</v>
      </c>
      <c r="C35" s="2" t="s">
        <v>247</v>
      </c>
      <c r="D35" s="2" t="s">
        <v>29</v>
      </c>
      <c r="E35" s="40">
        <v>11865</v>
      </c>
      <c r="F35" s="5">
        <v>11454</v>
      </c>
      <c r="G35" s="41">
        <v>12400</v>
      </c>
      <c r="H35" s="4">
        <v>12200</v>
      </c>
      <c r="I35" s="19">
        <f t="shared" si="6"/>
        <v>1411.7151285292878</v>
      </c>
      <c r="J35" s="17" t="s">
        <v>30</v>
      </c>
    </row>
    <row r="36" spans="1:10">
      <c r="A36" s="21">
        <v>45621</v>
      </c>
      <c r="B36" s="14" t="s">
        <v>33</v>
      </c>
      <c r="C36" s="2" t="s">
        <v>269</v>
      </c>
      <c r="D36" s="2" t="s">
        <v>31</v>
      </c>
      <c r="E36" s="40">
        <v>9688</v>
      </c>
      <c r="F36" s="5">
        <v>9367</v>
      </c>
      <c r="G36" s="41">
        <v>10100</v>
      </c>
      <c r="H36" s="4">
        <v>9944</v>
      </c>
      <c r="I36" s="19">
        <f t="shared" ref="I36:I37" si="7">+(50000/E36)*(H36-E36)</f>
        <v>1321.2221304706854</v>
      </c>
      <c r="J36" s="17" t="s">
        <v>30</v>
      </c>
    </row>
    <row r="37" spans="1:10">
      <c r="A37" s="21">
        <v>45621</v>
      </c>
      <c r="B37" s="14" t="s">
        <v>33</v>
      </c>
      <c r="C37" s="2" t="s">
        <v>50</v>
      </c>
      <c r="D37" s="2" t="s">
        <v>31</v>
      </c>
      <c r="E37" s="40">
        <v>360</v>
      </c>
      <c r="F37" s="5">
        <v>342</v>
      </c>
      <c r="G37" s="41">
        <v>390</v>
      </c>
      <c r="H37" s="4">
        <v>371</v>
      </c>
      <c r="I37" s="19">
        <f t="shared" si="7"/>
        <v>1527.7777777777778</v>
      </c>
      <c r="J37" s="17" t="s">
        <v>30</v>
      </c>
    </row>
    <row r="38" spans="1:10">
      <c r="A38" s="21">
        <v>45621</v>
      </c>
      <c r="B38" s="14" t="s">
        <v>33</v>
      </c>
      <c r="C38" s="2" t="s">
        <v>270</v>
      </c>
      <c r="D38" s="2" t="s">
        <v>31</v>
      </c>
      <c r="E38" s="40">
        <v>2810</v>
      </c>
      <c r="F38" s="5">
        <v>2628</v>
      </c>
      <c r="G38" s="41">
        <v>3150</v>
      </c>
      <c r="H38" s="4">
        <v>2909</v>
      </c>
      <c r="I38" s="19">
        <f t="shared" ref="I38" si="8">+(50000/E38)*(H38-E38)</f>
        <v>1761.5658362989325</v>
      </c>
      <c r="J38" s="17" t="s">
        <v>30</v>
      </c>
    </row>
    <row r="39" spans="1:10">
      <c r="A39" s="21">
        <v>45621</v>
      </c>
      <c r="B39" s="14" t="s">
        <v>33</v>
      </c>
      <c r="C39" s="2" t="s">
        <v>271</v>
      </c>
      <c r="D39" s="2" t="s">
        <v>31</v>
      </c>
      <c r="E39" s="40">
        <v>223</v>
      </c>
      <c r="F39" s="5">
        <v>214</v>
      </c>
      <c r="G39" s="41">
        <v>237</v>
      </c>
      <c r="H39" s="4">
        <v>230.3</v>
      </c>
      <c r="I39" s="19">
        <f t="shared" ref="I39" si="9">+(50000/E39)*(H39-E39)</f>
        <v>1636.7713004484331</v>
      </c>
      <c r="J39" s="17" t="s">
        <v>30</v>
      </c>
    </row>
    <row r="40" spans="1:10">
      <c r="A40" s="21">
        <v>45621</v>
      </c>
      <c r="B40" s="14" t="s">
        <v>33</v>
      </c>
      <c r="C40" s="2" t="s">
        <v>272</v>
      </c>
      <c r="D40" s="2" t="s">
        <v>31</v>
      </c>
      <c r="E40" s="40">
        <v>665</v>
      </c>
      <c r="F40" s="5">
        <v>647</v>
      </c>
      <c r="G40" s="41">
        <v>695</v>
      </c>
      <c r="H40" s="4">
        <v>681</v>
      </c>
      <c r="I40" s="19">
        <f t="shared" ref="I40:I42" si="10">+(50000/E40)*(H40-E40)</f>
        <v>1203.0075187969924</v>
      </c>
      <c r="J40" s="17" t="s">
        <v>30</v>
      </c>
    </row>
    <row r="41" spans="1:10">
      <c r="A41" s="21">
        <v>45621</v>
      </c>
      <c r="B41" s="14" t="s">
        <v>33</v>
      </c>
      <c r="C41" s="2" t="s">
        <v>273</v>
      </c>
      <c r="D41" s="2" t="s">
        <v>31</v>
      </c>
      <c r="E41" s="40">
        <v>651</v>
      </c>
      <c r="F41" s="5">
        <v>636</v>
      </c>
      <c r="G41" s="41">
        <v>678</v>
      </c>
      <c r="H41" s="4">
        <v>636</v>
      </c>
      <c r="I41" s="19">
        <f t="shared" si="10"/>
        <v>-1152.073732718894</v>
      </c>
      <c r="J41" s="17" t="s">
        <v>37</v>
      </c>
    </row>
    <row r="42" spans="1:10">
      <c r="A42" s="21">
        <v>45622</v>
      </c>
      <c r="B42" s="14" t="s">
        <v>33</v>
      </c>
      <c r="C42" s="2" t="s">
        <v>285</v>
      </c>
      <c r="D42" s="2" t="s">
        <v>31</v>
      </c>
      <c r="E42" s="40">
        <v>703</v>
      </c>
      <c r="F42" s="5">
        <v>681</v>
      </c>
      <c r="G42" s="41">
        <v>735</v>
      </c>
      <c r="H42" s="4">
        <v>681</v>
      </c>
      <c r="I42" s="19">
        <f t="shared" si="10"/>
        <v>-1564.7226173541965</v>
      </c>
      <c r="J42" s="17" t="s">
        <v>37</v>
      </c>
    </row>
    <row r="43" spans="1:10">
      <c r="A43" s="21">
        <v>45622</v>
      </c>
      <c r="B43" s="14" t="s">
        <v>33</v>
      </c>
      <c r="C43" s="2" t="s">
        <v>286</v>
      </c>
      <c r="D43" s="2" t="s">
        <v>31</v>
      </c>
      <c r="E43" s="40">
        <v>4660</v>
      </c>
      <c r="F43" s="5">
        <v>4516</v>
      </c>
      <c r="G43" s="41">
        <v>4870</v>
      </c>
      <c r="H43" s="4">
        <v>4780</v>
      </c>
      <c r="I43" s="19">
        <f t="shared" ref="I43:I48" si="11">+(50000/E43)*(H43-E43)</f>
        <v>1287.5536480686694</v>
      </c>
      <c r="J43" s="17" t="s">
        <v>30</v>
      </c>
    </row>
    <row r="44" spans="1:10">
      <c r="A44" s="21">
        <v>45622</v>
      </c>
      <c r="B44" s="14" t="s">
        <v>33</v>
      </c>
      <c r="C44" s="2" t="s">
        <v>287</v>
      </c>
      <c r="D44" s="2" t="s">
        <v>31</v>
      </c>
      <c r="E44" s="40">
        <v>2060</v>
      </c>
      <c r="F44" s="5">
        <v>1969</v>
      </c>
      <c r="G44" s="41">
        <v>2200</v>
      </c>
      <c r="H44" s="4">
        <v>2129</v>
      </c>
      <c r="I44" s="19">
        <f t="shared" si="11"/>
        <v>1674.7572815533981</v>
      </c>
      <c r="J44" s="17" t="s">
        <v>30</v>
      </c>
    </row>
    <row r="45" spans="1:10">
      <c r="A45" s="21">
        <v>45622</v>
      </c>
      <c r="B45" s="14" t="s">
        <v>33</v>
      </c>
      <c r="C45" s="2" t="s">
        <v>288</v>
      </c>
      <c r="D45" s="2" t="s">
        <v>31</v>
      </c>
      <c r="E45" s="40">
        <v>178.9</v>
      </c>
      <c r="F45" s="5">
        <v>172</v>
      </c>
      <c r="G45" s="41">
        <v>186</v>
      </c>
      <c r="H45" s="19">
        <v>184.1</v>
      </c>
      <c r="I45" s="19">
        <f t="shared" si="11"/>
        <v>1453.3258803800973</v>
      </c>
      <c r="J45" s="17" t="s">
        <v>30</v>
      </c>
    </row>
    <row r="46" spans="1:10">
      <c r="A46" s="21">
        <v>45623</v>
      </c>
      <c r="B46" s="14" t="s">
        <v>33</v>
      </c>
      <c r="C46" s="2" t="s">
        <v>304</v>
      </c>
      <c r="D46" s="2" t="s">
        <v>29</v>
      </c>
      <c r="E46" s="40">
        <v>3441</v>
      </c>
      <c r="F46" s="5">
        <v>3388</v>
      </c>
      <c r="G46" s="41">
        <v>3600</v>
      </c>
      <c r="H46" s="4">
        <v>3445</v>
      </c>
      <c r="I46" s="19">
        <f t="shared" si="11"/>
        <v>58.122638767800055</v>
      </c>
      <c r="J46" s="17" t="s">
        <v>32</v>
      </c>
    </row>
    <row r="47" spans="1:10">
      <c r="A47" s="21">
        <v>45624</v>
      </c>
      <c r="B47" s="14" t="s">
        <v>33</v>
      </c>
      <c r="C47" s="2" t="s">
        <v>192</v>
      </c>
      <c r="D47" s="2" t="s">
        <v>29</v>
      </c>
      <c r="E47" s="40">
        <v>845</v>
      </c>
      <c r="F47" s="5">
        <v>818</v>
      </c>
      <c r="G47" s="41">
        <v>880</v>
      </c>
      <c r="H47" s="4">
        <v>865</v>
      </c>
      <c r="I47" s="19">
        <f t="shared" si="11"/>
        <v>1183.4319526627219</v>
      </c>
      <c r="J47" s="17" t="s">
        <v>30</v>
      </c>
    </row>
    <row r="48" spans="1:10">
      <c r="A48" s="21">
        <v>45624</v>
      </c>
      <c r="B48" s="14" t="s">
        <v>33</v>
      </c>
      <c r="C48" s="2" t="s">
        <v>311</v>
      </c>
      <c r="D48" s="2" t="s">
        <v>31</v>
      </c>
      <c r="E48" s="40">
        <v>422.5</v>
      </c>
      <c r="F48" s="5">
        <v>408</v>
      </c>
      <c r="G48" s="41">
        <v>448</v>
      </c>
      <c r="H48" s="4">
        <v>408</v>
      </c>
      <c r="I48" s="19">
        <f t="shared" si="11"/>
        <v>-1715.9763313609467</v>
      </c>
      <c r="J48" s="17" t="s">
        <v>37</v>
      </c>
    </row>
    <row r="49" spans="1:10">
      <c r="A49" s="21">
        <v>45624</v>
      </c>
      <c r="B49" s="14" t="s">
        <v>33</v>
      </c>
      <c r="C49" s="2" t="s">
        <v>312</v>
      </c>
      <c r="D49" s="2" t="s">
        <v>31</v>
      </c>
      <c r="E49" s="40">
        <v>299</v>
      </c>
      <c r="F49" s="5">
        <v>278</v>
      </c>
      <c r="G49" s="41">
        <v>330</v>
      </c>
      <c r="H49" s="4">
        <v>307.8</v>
      </c>
      <c r="I49" s="19">
        <f>+(50000/E49)*(H49-E49)</f>
        <v>1471.5719063545168</v>
      </c>
      <c r="J49" s="17" t="s">
        <v>30</v>
      </c>
    </row>
    <row r="50" spans="1:10">
      <c r="A50" s="21">
        <v>45625</v>
      </c>
      <c r="B50" s="14" t="s">
        <v>33</v>
      </c>
      <c r="C50" s="2" t="s">
        <v>320</v>
      </c>
      <c r="D50" s="2" t="s">
        <v>29</v>
      </c>
      <c r="E50" s="40">
        <v>260.25</v>
      </c>
      <c r="F50" s="5">
        <v>249</v>
      </c>
      <c r="G50" s="41">
        <v>278</v>
      </c>
      <c r="H50" s="4">
        <v>268.39999999999998</v>
      </c>
      <c r="I50" s="19">
        <f>+(50000/E50)*(H50-E50)</f>
        <v>1565.8021133525413</v>
      </c>
      <c r="J50" s="17" t="s">
        <v>30</v>
      </c>
    </row>
    <row r="51" spans="1:10">
      <c r="A51" s="21">
        <v>45625</v>
      </c>
      <c r="B51" s="14" t="s">
        <v>33</v>
      </c>
      <c r="C51" s="2" t="s">
        <v>321</v>
      </c>
      <c r="D51" s="2" t="s">
        <v>31</v>
      </c>
      <c r="E51" s="40">
        <v>6153</v>
      </c>
      <c r="F51" s="5">
        <v>6032</v>
      </c>
      <c r="G51" s="41">
        <v>6320</v>
      </c>
      <c r="H51" s="4">
        <v>6240</v>
      </c>
      <c r="I51" s="19">
        <f t="shared" ref="I51" si="12">+(50000/E51)*(H51-E51)</f>
        <v>706.97220867869339</v>
      </c>
      <c r="J51" s="17" t="s">
        <v>32</v>
      </c>
    </row>
    <row r="52" spans="1:10">
      <c r="A52" s="21">
        <v>45625</v>
      </c>
      <c r="B52" s="14" t="s">
        <v>33</v>
      </c>
      <c r="C52" s="2" t="s">
        <v>322</v>
      </c>
      <c r="D52" s="2" t="s">
        <v>31</v>
      </c>
      <c r="E52" s="40">
        <v>1200</v>
      </c>
      <c r="F52" s="5">
        <v>1140</v>
      </c>
      <c r="G52" s="41">
        <v>1290</v>
      </c>
      <c r="H52" s="4">
        <v>1232</v>
      </c>
      <c r="I52" s="19">
        <f t="shared" ref="I52" si="13">+(50000/E52)*(H52-E52)</f>
        <v>1333.3333333333333</v>
      </c>
      <c r="J52" s="17" t="s">
        <v>30</v>
      </c>
    </row>
    <row r="53" spans="1:10">
      <c r="A53" s="21">
        <v>45625</v>
      </c>
      <c r="B53" s="14" t="s">
        <v>33</v>
      </c>
      <c r="C53" s="2" t="s">
        <v>323</v>
      </c>
      <c r="D53" s="2" t="s">
        <v>31</v>
      </c>
      <c r="E53" s="40">
        <v>2141</v>
      </c>
      <c r="F53" s="5">
        <v>2055</v>
      </c>
      <c r="G53" s="41">
        <v>2260</v>
      </c>
      <c r="H53" s="4">
        <v>2205</v>
      </c>
      <c r="I53" s="19">
        <f t="shared" ref="I53:I54" si="14">+(50000/E53)*(H53-E53)</f>
        <v>1494.6286781877627</v>
      </c>
      <c r="J53" s="17" t="s">
        <v>30</v>
      </c>
    </row>
    <row r="54" spans="1:10">
      <c r="A54" s="21">
        <v>45625</v>
      </c>
      <c r="B54" s="14" t="s">
        <v>33</v>
      </c>
      <c r="C54" s="2" t="s">
        <v>324</v>
      </c>
      <c r="D54" s="2" t="s">
        <v>31</v>
      </c>
      <c r="E54" s="40">
        <v>983</v>
      </c>
      <c r="F54" s="5">
        <v>945</v>
      </c>
      <c r="G54" s="41">
        <v>1040</v>
      </c>
      <c r="H54" s="4">
        <v>1018</v>
      </c>
      <c r="I54" s="19">
        <f t="shared" si="14"/>
        <v>1780.264496439471</v>
      </c>
      <c r="J54" s="17" t="s">
        <v>30</v>
      </c>
    </row>
    <row r="55" spans="1:10">
      <c r="A55" s="55" t="s">
        <v>11</v>
      </c>
      <c r="B55" s="55"/>
      <c r="C55" s="55"/>
      <c r="D55" s="55"/>
      <c r="E55" s="55"/>
      <c r="F55" s="55"/>
      <c r="G55" s="55"/>
      <c r="H55" s="55"/>
      <c r="I55" s="12">
        <f>SUM(I4:I54)</f>
        <v>29617.325930969782</v>
      </c>
      <c r="J55" s="13"/>
    </row>
  </sheetData>
  <mergeCells count="3">
    <mergeCell ref="A2:J2"/>
    <mergeCell ref="A55:H55"/>
    <mergeCell ref="A1:J1"/>
  </mergeCells>
  <conditionalFormatting sqref="I55">
    <cfRule type="cellIs" dxfId="1" priority="1" stopIfTrue="1" operator="lessThanOr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M14" sqref="M14"/>
    </sheetView>
  </sheetViews>
  <sheetFormatPr defaultRowHeight="14.4"/>
  <cols>
    <col min="1" max="1" width="11" customWidth="1"/>
    <col min="2" max="2" width="17.6640625" bestFit="1" customWidth="1"/>
    <col min="3" max="3" width="45.33203125" customWidth="1"/>
    <col min="6" max="6" width="8.77734375" customWidth="1"/>
    <col min="7" max="7" width="7.77734375" customWidth="1"/>
    <col min="8" max="8" width="5.88671875" bestFit="1" customWidth="1"/>
    <col min="11" max="11" width="15" customWidth="1"/>
    <col min="13" max="13" width="16.21875" bestFit="1" customWidth="1"/>
    <col min="14" max="14" width="7.5546875" customWidth="1"/>
    <col min="15" max="15" width="8.88671875" customWidth="1"/>
    <col min="16" max="16" width="13.21875" customWidth="1"/>
  </cols>
  <sheetData>
    <row r="1" spans="1:16" ht="20.399999999999999" customHeight="1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6" ht="15">
      <c r="A2" s="56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6" ht="43.2">
      <c r="A3" s="9" t="s">
        <v>1</v>
      </c>
      <c r="B3" s="10" t="s">
        <v>14</v>
      </c>
      <c r="C3" s="10" t="s">
        <v>2</v>
      </c>
      <c r="D3" s="10" t="s">
        <v>3</v>
      </c>
      <c r="E3" s="10" t="s">
        <v>4</v>
      </c>
      <c r="F3" s="10" t="s">
        <v>6</v>
      </c>
      <c r="G3" s="10" t="s">
        <v>5</v>
      </c>
      <c r="H3" s="10" t="s">
        <v>15</v>
      </c>
      <c r="I3" s="10" t="s">
        <v>8</v>
      </c>
      <c r="J3" s="10" t="s">
        <v>16</v>
      </c>
      <c r="K3" s="9" t="s">
        <v>10</v>
      </c>
      <c r="M3" s="24" t="s">
        <v>19</v>
      </c>
      <c r="N3" s="25" t="s">
        <v>20</v>
      </c>
      <c r="O3" s="25" t="s">
        <v>21</v>
      </c>
      <c r="P3" s="25" t="s">
        <v>28</v>
      </c>
    </row>
    <row r="4" spans="1:16">
      <c r="A4" s="21">
        <v>45601</v>
      </c>
      <c r="B4" s="14" t="s">
        <v>18</v>
      </c>
      <c r="C4" s="2" t="s">
        <v>77</v>
      </c>
      <c r="D4" s="2" t="s">
        <v>34</v>
      </c>
      <c r="E4" s="40">
        <v>8.6999999999999993</v>
      </c>
      <c r="F4" s="5">
        <v>11.2</v>
      </c>
      <c r="G4" s="41">
        <v>3</v>
      </c>
      <c r="H4" s="4">
        <v>11.2</v>
      </c>
      <c r="I4" s="4">
        <v>1000</v>
      </c>
      <c r="J4" s="19">
        <f>+I4*(E4-H4)</f>
        <v>-2500</v>
      </c>
      <c r="K4" s="17" t="s">
        <v>37</v>
      </c>
      <c r="M4" s="22" t="s">
        <v>23</v>
      </c>
      <c r="N4" s="23">
        <v>12</v>
      </c>
      <c r="O4" s="23">
        <v>25900</v>
      </c>
      <c r="P4" s="26">
        <f>N4/N7</f>
        <v>0.70588235294117652</v>
      </c>
    </row>
    <row r="5" spans="1:16">
      <c r="A5" s="21">
        <v>45601</v>
      </c>
      <c r="B5" s="14" t="s">
        <v>18</v>
      </c>
      <c r="C5" s="2" t="s">
        <v>78</v>
      </c>
      <c r="D5" s="2" t="s">
        <v>34</v>
      </c>
      <c r="E5" s="40">
        <v>9</v>
      </c>
      <c r="F5" s="5">
        <v>12.5</v>
      </c>
      <c r="G5" s="41">
        <v>3</v>
      </c>
      <c r="H5" s="6">
        <v>6.4</v>
      </c>
      <c r="I5" s="6">
        <v>675</v>
      </c>
      <c r="J5" s="19">
        <f>+I5*(E5-H5)</f>
        <v>1754.9999999999998</v>
      </c>
      <c r="K5" s="17" t="s">
        <v>30</v>
      </c>
      <c r="M5" s="22" t="s">
        <v>24</v>
      </c>
      <c r="N5" s="23">
        <v>0</v>
      </c>
      <c r="O5" s="23">
        <v>0</v>
      </c>
      <c r="P5" s="26">
        <f>N5/N7</f>
        <v>0</v>
      </c>
    </row>
    <row r="6" spans="1:16">
      <c r="A6" s="21">
        <v>45602</v>
      </c>
      <c r="B6" s="14" t="s">
        <v>18</v>
      </c>
      <c r="C6" s="2" t="s">
        <v>89</v>
      </c>
      <c r="D6" s="2" t="s">
        <v>34</v>
      </c>
      <c r="E6" s="40">
        <v>9.5</v>
      </c>
      <c r="F6" s="5">
        <v>12.5</v>
      </c>
      <c r="G6" s="41">
        <v>4</v>
      </c>
      <c r="H6" s="6">
        <v>6.9</v>
      </c>
      <c r="I6" s="4">
        <v>625</v>
      </c>
      <c r="J6" s="19">
        <f>+I6*(E6-H6)</f>
        <v>1624.9999999999998</v>
      </c>
      <c r="K6" s="17" t="s">
        <v>30</v>
      </c>
      <c r="M6" s="22" t="s">
        <v>25</v>
      </c>
      <c r="N6" s="23">
        <v>5</v>
      </c>
      <c r="O6" s="23">
        <v>-11825</v>
      </c>
      <c r="P6" s="26">
        <f>N6/N7</f>
        <v>0.29411764705882354</v>
      </c>
    </row>
    <row r="7" spans="1:16">
      <c r="A7" s="21">
        <v>45602</v>
      </c>
      <c r="B7" s="14" t="s">
        <v>18</v>
      </c>
      <c r="C7" s="2" t="s">
        <v>90</v>
      </c>
      <c r="D7" s="2" t="s">
        <v>29</v>
      </c>
      <c r="E7" s="40">
        <v>300</v>
      </c>
      <c r="F7" s="5">
        <v>270</v>
      </c>
      <c r="G7" s="41">
        <v>380</v>
      </c>
      <c r="H7" s="4">
        <v>304</v>
      </c>
      <c r="I7" s="4">
        <v>75</v>
      </c>
      <c r="J7" s="19">
        <f>+I7*(H7-E7)</f>
        <v>300</v>
      </c>
      <c r="K7" s="17" t="s">
        <v>32</v>
      </c>
      <c r="M7" s="24" t="s">
        <v>26</v>
      </c>
      <c r="N7" s="27">
        <f>SUM(N4:N6)</f>
        <v>17</v>
      </c>
      <c r="O7" s="27">
        <f>SUM(O4:O6)</f>
        <v>14075</v>
      </c>
      <c r="P7" s="28">
        <f>SUM(P4:P6)</f>
        <v>1</v>
      </c>
    </row>
    <row r="8" spans="1:16">
      <c r="A8" s="21">
        <v>45602</v>
      </c>
      <c r="B8" s="14" t="s">
        <v>18</v>
      </c>
      <c r="C8" s="2" t="s">
        <v>91</v>
      </c>
      <c r="D8" s="2" t="s">
        <v>31</v>
      </c>
      <c r="E8" s="40">
        <v>80</v>
      </c>
      <c r="F8" s="5">
        <v>64</v>
      </c>
      <c r="G8" s="41">
        <v>120</v>
      </c>
      <c r="H8" s="4">
        <v>94</v>
      </c>
      <c r="I8" s="4">
        <v>175</v>
      </c>
      <c r="J8" s="19">
        <f>+I8*(H8-E8)</f>
        <v>2450</v>
      </c>
      <c r="K8" s="17" t="s">
        <v>30</v>
      </c>
      <c r="M8" s="29"/>
      <c r="N8" s="30"/>
      <c r="O8" s="30"/>
      <c r="P8" s="31"/>
    </row>
    <row r="9" spans="1:16">
      <c r="A9" s="21">
        <v>45603</v>
      </c>
      <c r="B9" s="14" t="s">
        <v>18</v>
      </c>
      <c r="C9" s="2" t="s">
        <v>110</v>
      </c>
      <c r="D9" s="2" t="s">
        <v>34</v>
      </c>
      <c r="E9" s="40">
        <v>21</v>
      </c>
      <c r="F9" s="5">
        <v>26</v>
      </c>
      <c r="G9" s="41">
        <v>10</v>
      </c>
      <c r="H9" s="4">
        <v>16.8</v>
      </c>
      <c r="I9" s="4">
        <v>500</v>
      </c>
      <c r="J9" s="19">
        <f>+I9*(E9-H9)</f>
        <v>2099.9999999999995</v>
      </c>
      <c r="K9" s="17" t="s">
        <v>30</v>
      </c>
      <c r="M9" s="29"/>
      <c r="N9" s="30"/>
      <c r="O9" s="30"/>
      <c r="P9" s="31"/>
    </row>
    <row r="10" spans="1:16">
      <c r="A10" s="21">
        <v>45604</v>
      </c>
      <c r="B10" s="14" t="s">
        <v>18</v>
      </c>
      <c r="C10" s="2" t="s">
        <v>126</v>
      </c>
      <c r="D10" s="2" t="s">
        <v>34</v>
      </c>
      <c r="E10" s="40">
        <v>5.0999999999999996</v>
      </c>
      <c r="F10" s="5">
        <v>7</v>
      </c>
      <c r="G10" s="42">
        <v>1.5</v>
      </c>
      <c r="H10" s="4">
        <v>3.5</v>
      </c>
      <c r="I10" s="4">
        <v>1700</v>
      </c>
      <c r="J10" s="19">
        <f>+I10*(E10-H10)</f>
        <v>2719.9999999999995</v>
      </c>
      <c r="K10" s="17" t="s">
        <v>30</v>
      </c>
      <c r="M10" s="29"/>
      <c r="N10" s="30"/>
      <c r="O10" s="30"/>
      <c r="P10" s="31"/>
    </row>
    <row r="11" spans="1:16">
      <c r="A11" s="21">
        <v>45607</v>
      </c>
      <c r="B11" s="14" t="s">
        <v>18</v>
      </c>
      <c r="C11" s="2" t="s">
        <v>141</v>
      </c>
      <c r="D11" s="2" t="s">
        <v>34</v>
      </c>
      <c r="E11" s="40">
        <v>47</v>
      </c>
      <c r="F11" s="5">
        <v>62</v>
      </c>
      <c r="G11" s="41">
        <v>25</v>
      </c>
      <c r="H11" s="4">
        <v>62</v>
      </c>
      <c r="I11" s="4">
        <v>175</v>
      </c>
      <c r="J11" s="19">
        <f>+I11*(E11-H11)</f>
        <v>-2625</v>
      </c>
      <c r="K11" s="17" t="s">
        <v>37</v>
      </c>
      <c r="M11" s="29"/>
      <c r="N11" s="30"/>
      <c r="O11" s="30"/>
      <c r="P11" s="31"/>
    </row>
    <row r="12" spans="1:16">
      <c r="A12" s="21">
        <v>45608</v>
      </c>
      <c r="B12" s="14" t="s">
        <v>18</v>
      </c>
      <c r="C12" s="2" t="s">
        <v>158</v>
      </c>
      <c r="D12" s="2" t="s">
        <v>34</v>
      </c>
      <c r="E12" s="40">
        <v>47</v>
      </c>
      <c r="F12" s="5">
        <v>67</v>
      </c>
      <c r="G12" s="41">
        <v>17</v>
      </c>
      <c r="H12" s="4">
        <v>67</v>
      </c>
      <c r="I12" s="4">
        <v>100</v>
      </c>
      <c r="J12" s="19">
        <f t="shared" ref="J12:J13" si="0">+I12*(E12-H12)</f>
        <v>-2000</v>
      </c>
      <c r="K12" s="17" t="s">
        <v>37</v>
      </c>
      <c r="M12" s="29"/>
      <c r="N12" s="30"/>
      <c r="O12" s="30"/>
      <c r="P12" s="31"/>
    </row>
    <row r="13" spans="1:16">
      <c r="A13" s="21">
        <v>45608</v>
      </c>
      <c r="B13" s="14" t="s">
        <v>18</v>
      </c>
      <c r="C13" s="2" t="s">
        <v>159</v>
      </c>
      <c r="D13" s="2" t="s">
        <v>34</v>
      </c>
      <c r="E13" s="40">
        <v>16</v>
      </c>
      <c r="F13" s="5">
        <v>23</v>
      </c>
      <c r="G13" s="41">
        <v>5</v>
      </c>
      <c r="H13" s="4">
        <v>11</v>
      </c>
      <c r="I13" s="4">
        <v>300</v>
      </c>
      <c r="J13" s="19">
        <f t="shared" si="0"/>
        <v>1500</v>
      </c>
      <c r="K13" s="17" t="s">
        <v>30</v>
      </c>
      <c r="M13" s="29"/>
      <c r="N13" s="30"/>
      <c r="O13" s="30"/>
      <c r="P13" s="31"/>
    </row>
    <row r="14" spans="1:16">
      <c r="A14" s="21">
        <v>45608</v>
      </c>
      <c r="B14" s="14" t="s">
        <v>18</v>
      </c>
      <c r="C14" s="2" t="s">
        <v>160</v>
      </c>
      <c r="D14" s="2" t="s">
        <v>31</v>
      </c>
      <c r="E14" s="40">
        <v>57</v>
      </c>
      <c r="F14" s="5">
        <v>17</v>
      </c>
      <c r="G14" s="41">
        <v>135</v>
      </c>
      <c r="H14" s="4">
        <v>135</v>
      </c>
      <c r="I14" s="4">
        <v>25</v>
      </c>
      <c r="J14" s="19">
        <f t="shared" ref="J14:J15" si="1">+I14*(H14-E14)</f>
        <v>1950</v>
      </c>
      <c r="K14" s="17" t="s">
        <v>30</v>
      </c>
      <c r="M14" s="29"/>
      <c r="N14" s="30"/>
      <c r="O14" s="30"/>
      <c r="P14" s="31"/>
    </row>
    <row r="15" spans="1:16">
      <c r="A15" s="21">
        <v>45609</v>
      </c>
      <c r="B15" s="14" t="s">
        <v>18</v>
      </c>
      <c r="C15" s="2" t="s">
        <v>188</v>
      </c>
      <c r="D15" s="2" t="s">
        <v>29</v>
      </c>
      <c r="E15" s="40">
        <v>30</v>
      </c>
      <c r="F15" s="5">
        <v>24</v>
      </c>
      <c r="G15" s="41">
        <v>45</v>
      </c>
      <c r="H15" s="4">
        <v>33.799999999999997</v>
      </c>
      <c r="I15" s="4">
        <v>375</v>
      </c>
      <c r="J15" s="19">
        <f t="shared" si="1"/>
        <v>1424.9999999999989</v>
      </c>
      <c r="K15" s="17" t="s">
        <v>30</v>
      </c>
      <c r="M15" s="29"/>
      <c r="N15" s="30"/>
      <c r="O15" s="30"/>
      <c r="P15" s="31"/>
    </row>
    <row r="16" spans="1:16">
      <c r="A16" s="21">
        <v>45614</v>
      </c>
      <c r="B16" s="14" t="s">
        <v>18</v>
      </c>
      <c r="C16" s="2" t="s">
        <v>204</v>
      </c>
      <c r="D16" s="2" t="s">
        <v>34</v>
      </c>
      <c r="E16" s="40">
        <v>42</v>
      </c>
      <c r="F16" s="5">
        <v>56</v>
      </c>
      <c r="G16" s="41">
        <v>12</v>
      </c>
      <c r="H16" s="4">
        <v>56</v>
      </c>
      <c r="I16" s="4">
        <v>175</v>
      </c>
      <c r="J16" s="19">
        <f t="shared" ref="J16" si="2">+I16*(E16-H16)</f>
        <v>-2450</v>
      </c>
      <c r="K16" s="17" t="s">
        <v>37</v>
      </c>
      <c r="M16" s="29"/>
      <c r="N16" s="30"/>
      <c r="O16" s="30"/>
      <c r="P16" s="31"/>
    </row>
    <row r="17" spans="1:16">
      <c r="A17" s="21">
        <v>45615</v>
      </c>
      <c r="B17" s="14" t="s">
        <v>18</v>
      </c>
      <c r="C17" s="2" t="s">
        <v>221</v>
      </c>
      <c r="D17" s="2" t="s">
        <v>34</v>
      </c>
      <c r="E17" s="40">
        <v>95</v>
      </c>
      <c r="F17" s="5">
        <v>125</v>
      </c>
      <c r="G17" s="41">
        <v>30</v>
      </c>
      <c r="H17" s="4">
        <v>125</v>
      </c>
      <c r="I17" s="4">
        <v>75</v>
      </c>
      <c r="J17" s="19">
        <f t="shared" ref="J17" si="3">+I17*(E17-H17)</f>
        <v>-2250</v>
      </c>
      <c r="K17" s="17" t="s">
        <v>37</v>
      </c>
      <c r="M17" s="29"/>
      <c r="N17" s="30"/>
      <c r="O17" s="30"/>
      <c r="P17" s="31"/>
    </row>
    <row r="18" spans="1:16">
      <c r="A18" s="21">
        <v>45615</v>
      </c>
      <c r="B18" s="14" t="s">
        <v>18</v>
      </c>
      <c r="C18" s="2" t="s">
        <v>222</v>
      </c>
      <c r="D18" s="2" t="s">
        <v>31</v>
      </c>
      <c r="E18" s="40">
        <v>50</v>
      </c>
      <c r="F18" s="5">
        <v>35</v>
      </c>
      <c r="G18" s="41">
        <v>75</v>
      </c>
      <c r="H18" s="4">
        <v>64</v>
      </c>
      <c r="I18" s="4">
        <v>225</v>
      </c>
      <c r="J18" s="19">
        <f t="shared" ref="J18" si="4">+I18*(H18-E18)</f>
        <v>3150</v>
      </c>
      <c r="K18" s="17" t="s">
        <v>30</v>
      </c>
      <c r="M18" s="29"/>
      <c r="N18" s="30"/>
      <c r="O18" s="30"/>
      <c r="P18" s="31"/>
    </row>
    <row r="19" spans="1:16">
      <c r="A19" s="21">
        <v>45618</v>
      </c>
      <c r="B19" s="14" t="s">
        <v>18</v>
      </c>
      <c r="C19" s="2" t="s">
        <v>253</v>
      </c>
      <c r="D19" s="2" t="s">
        <v>31</v>
      </c>
      <c r="E19" s="40">
        <v>7.5</v>
      </c>
      <c r="F19" s="5">
        <v>5</v>
      </c>
      <c r="G19" s="41">
        <v>14</v>
      </c>
      <c r="H19" s="4">
        <v>13</v>
      </c>
      <c r="I19" s="4">
        <v>850</v>
      </c>
      <c r="J19" s="19">
        <f t="shared" ref="J19" si="5">+I19*(H19-E19)</f>
        <v>4675</v>
      </c>
      <c r="K19" s="17" t="s">
        <v>30</v>
      </c>
      <c r="M19" s="29"/>
      <c r="N19" s="30"/>
      <c r="O19" s="30"/>
      <c r="P19" s="31"/>
    </row>
    <row r="20" spans="1:16">
      <c r="A20" s="21">
        <v>45618</v>
      </c>
      <c r="B20" s="14" t="s">
        <v>18</v>
      </c>
      <c r="C20" s="2" t="s">
        <v>254</v>
      </c>
      <c r="D20" s="2" t="s">
        <v>31</v>
      </c>
      <c r="E20" s="40">
        <v>125</v>
      </c>
      <c r="F20" s="5">
        <v>55</v>
      </c>
      <c r="G20" s="41">
        <v>240</v>
      </c>
      <c r="H20" s="4">
        <v>215</v>
      </c>
      <c r="I20" s="4">
        <v>25</v>
      </c>
      <c r="J20" s="19">
        <f t="shared" ref="J20" si="6">+I20*(H20-E20)</f>
        <v>2250</v>
      </c>
      <c r="K20" s="17" t="s">
        <v>30</v>
      </c>
      <c r="M20" s="29"/>
      <c r="N20" s="30"/>
      <c r="O20" s="30"/>
      <c r="P20" s="31"/>
    </row>
    <row r="21" spans="1:16">
      <c r="A21" s="50" t="s">
        <v>11</v>
      </c>
      <c r="B21" s="60"/>
      <c r="C21" s="60"/>
      <c r="D21" s="60"/>
      <c r="E21" s="60"/>
      <c r="F21" s="60"/>
      <c r="G21" s="60"/>
      <c r="H21" s="60"/>
      <c r="I21" s="61"/>
      <c r="J21" s="58">
        <f>SUM(J4:J20)</f>
        <v>14074.999999999996</v>
      </c>
      <c r="K21" s="59"/>
    </row>
    <row r="26" spans="1:16">
      <c r="G26" s="39"/>
    </row>
  </sheetData>
  <mergeCells count="4">
    <mergeCell ref="A1:K1"/>
    <mergeCell ref="A2:K2"/>
    <mergeCell ref="J21:K21"/>
    <mergeCell ref="A21:I21"/>
  </mergeCells>
  <conditionalFormatting sqref="J21">
    <cfRule type="cellIs" dxfId="0" priority="1" stopIfTrue="1" operator="lessThanOrEqual">
      <formula>0</formula>
    </cfRule>
  </conditionalFormatting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INTRADAY - F&amp;O</vt:lpstr>
      <vt:lpstr>INTRADAY - CASH</vt:lpstr>
      <vt:lpstr>PRUDENT TRADE</vt:lpstr>
      <vt:lpstr>OPTION STRATEGY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Virendra</dc:creator>
  <cp:lastModifiedBy>Virendra</cp:lastModifiedBy>
  <dcterms:created xsi:type="dcterms:W3CDTF">2018-12-19T11:04:14Z</dcterms:created>
  <dcterms:modified xsi:type="dcterms:W3CDTF">2024-12-12T10:26:04Z</dcterms:modified>
</cp:coreProperties>
</file>